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tlas\clc\CLC\LICITAÇÕES\Licitações 2022\CONCORRÊNCIA\CC_XX_2022_OBRA_ADEQUAÇÃO_UEPT_PORTÃO_ESTÚDIO_GRAVAÇÃO\1 TERMO DE REFERÊNCIA\CD_ANEXOS_entregue em 14.03.2022\"/>
    </mc:Choice>
  </mc:AlternateContent>
  <bookViews>
    <workbookView xWindow="0" yWindow="0" windowWidth="20496" windowHeight="6420" tabRatio="697" firstSheet="1" activeTab="1"/>
  </bookViews>
  <sheets>
    <sheet name="Modelo Original" sheetId="183" state="hidden" r:id="rId1"/>
    <sheet name="CRONOGRAMA" sheetId="195" r:id="rId2"/>
  </sheets>
  <externalReferences>
    <externalReference r:id="rId3"/>
  </externalReferences>
  <definedNames>
    <definedName name="_xlnm._FilterDatabase" localSheetId="0" hidden="1">'Modelo Original'!$A$13:$O$115</definedName>
    <definedName name="_xlnm.Print_Area" localSheetId="1">CRONOGRAMA!$A$1:$J$33</definedName>
    <definedName name="_xlnm.Print_Area" localSheetId="0">'Modelo Original'!$B$4:$M$118</definedName>
    <definedName name="_xlnm.Print_Titles" localSheetId="1">CRONOGRAMA!$A:$D,CRONOGRAMA!$1:$13</definedName>
    <definedName name="_xlnm.Print_Titles" localSheetId="0">'Modelo Original'!$4:$12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 i="195" l="1"/>
  <c r="B22" i="195"/>
  <c r="B21" i="195"/>
  <c r="B20" i="195"/>
  <c r="B19" i="195"/>
  <c r="B18" i="195"/>
  <c r="B17" i="195"/>
  <c r="B16" i="195"/>
  <c r="B15" i="195"/>
  <c r="F84" i="183" l="1"/>
  <c r="H84" i="183" s="1"/>
  <c r="G80" i="183"/>
  <c r="H80" i="183" s="1"/>
  <c r="G79" i="183"/>
  <c r="H79" i="183" s="1"/>
  <c r="G32" i="183"/>
  <c r="H32" i="183" s="1"/>
  <c r="I32" i="183"/>
  <c r="H31" i="183"/>
  <c r="H28" i="183"/>
  <c r="H19" i="183"/>
  <c r="H85" i="183"/>
  <c r="I85" i="183"/>
  <c r="H86" i="183"/>
  <c r="I86" i="183"/>
  <c r="H87" i="183"/>
  <c r="I87" i="183"/>
  <c r="H94" i="183"/>
  <c r="I94" i="183"/>
  <c r="J94" i="183" s="1"/>
  <c r="H95" i="183"/>
  <c r="I95" i="183"/>
  <c r="I98" i="183"/>
  <c r="H98" i="183"/>
  <c r="I97" i="183"/>
  <c r="H97" i="183"/>
  <c r="I96" i="183"/>
  <c r="H96" i="183"/>
  <c r="I93" i="183"/>
  <c r="H93" i="183"/>
  <c r="I92" i="183"/>
  <c r="H92" i="183"/>
  <c r="I91" i="183"/>
  <c r="H91" i="183"/>
  <c r="I44" i="183"/>
  <c r="I70" i="183"/>
  <c r="I71" i="183"/>
  <c r="I72" i="183"/>
  <c r="I73" i="183"/>
  <c r="I74" i="183"/>
  <c r="I75" i="183"/>
  <c r="I76" i="183"/>
  <c r="I77" i="183"/>
  <c r="I78" i="183"/>
  <c r="H78" i="183"/>
  <c r="H77" i="183"/>
  <c r="H76" i="183"/>
  <c r="J76" i="183" s="1"/>
  <c r="H75" i="183"/>
  <c r="H74" i="183"/>
  <c r="H73" i="183"/>
  <c r="H72" i="183"/>
  <c r="J72" i="183" s="1"/>
  <c r="H71" i="183"/>
  <c r="J71" i="183" s="1"/>
  <c r="H70" i="183"/>
  <c r="J70" i="183" s="1"/>
  <c r="I68" i="183"/>
  <c r="I69" i="183"/>
  <c r="H68" i="183"/>
  <c r="H69" i="183"/>
  <c r="J69" i="183" s="1"/>
  <c r="I67" i="183"/>
  <c r="H67" i="183"/>
  <c r="H38" i="183"/>
  <c r="H44" i="183"/>
  <c r="H107" i="183"/>
  <c r="H106" i="183"/>
  <c r="H104" i="183"/>
  <c r="H102" i="183"/>
  <c r="H105" i="183"/>
  <c r="H103" i="183"/>
  <c r="H59" i="183"/>
  <c r="I59" i="183"/>
  <c r="H60" i="183"/>
  <c r="I60" i="183"/>
  <c r="H61" i="183"/>
  <c r="I61" i="183"/>
  <c r="I63" i="183"/>
  <c r="H63" i="183"/>
  <c r="H65" i="183"/>
  <c r="I65" i="183"/>
  <c r="H66" i="183"/>
  <c r="I66" i="183"/>
  <c r="I79" i="183"/>
  <c r="I108" i="183"/>
  <c r="H108" i="183"/>
  <c r="I107" i="183"/>
  <c r="I106" i="183"/>
  <c r="I105" i="183"/>
  <c r="J105" i="183" s="1"/>
  <c r="I104" i="183"/>
  <c r="I103" i="183"/>
  <c r="I102" i="183"/>
  <c r="H53" i="183"/>
  <c r="I53" i="183"/>
  <c r="H54" i="183"/>
  <c r="I54" i="183"/>
  <c r="H55" i="183"/>
  <c r="I55" i="183"/>
  <c r="H56" i="183"/>
  <c r="I56" i="183"/>
  <c r="H57" i="183"/>
  <c r="I57" i="183"/>
  <c r="H58" i="183"/>
  <c r="I58" i="183"/>
  <c r="H62" i="183"/>
  <c r="I62" i="183"/>
  <c r="H45" i="183"/>
  <c r="I45" i="183"/>
  <c r="I80" i="183"/>
  <c r="F29" i="183"/>
  <c r="H29" i="183" s="1"/>
  <c r="H27" i="183"/>
  <c r="I28" i="183"/>
  <c r="J28" i="183" s="1"/>
  <c r="I113" i="183"/>
  <c r="I112" i="183"/>
  <c r="I84" i="183"/>
  <c r="I51" i="183"/>
  <c r="I52" i="183"/>
  <c r="I64" i="183"/>
  <c r="I50" i="183"/>
  <c r="I38" i="183"/>
  <c r="I39" i="183"/>
  <c r="I40" i="183"/>
  <c r="I41" i="183"/>
  <c r="I42" i="183"/>
  <c r="I43" i="183"/>
  <c r="I46" i="183"/>
  <c r="I37" i="183"/>
  <c r="I29" i="183"/>
  <c r="I30" i="183"/>
  <c r="I31" i="183"/>
  <c r="I27" i="183"/>
  <c r="J27" i="183" s="1"/>
  <c r="I16" i="183"/>
  <c r="I17" i="183"/>
  <c r="I18" i="183"/>
  <c r="I19" i="183"/>
  <c r="I15" i="183"/>
  <c r="H15" i="183"/>
  <c r="J15" i="183" s="1"/>
  <c r="H37" i="183"/>
  <c r="H39" i="183"/>
  <c r="H40" i="183"/>
  <c r="H41" i="183"/>
  <c r="H42" i="183"/>
  <c r="H43" i="183"/>
  <c r="H46" i="183"/>
  <c r="H50" i="183"/>
  <c r="H51" i="183"/>
  <c r="H52" i="183"/>
  <c r="H64" i="183"/>
  <c r="H112" i="183"/>
  <c r="H113" i="183"/>
  <c r="H30" i="183"/>
  <c r="H18" i="183"/>
  <c r="H17" i="183"/>
  <c r="H16" i="183"/>
  <c r="J107" i="183"/>
  <c r="J86" i="183"/>
  <c r="J61" i="183" l="1"/>
  <c r="J52" i="183"/>
  <c r="J43" i="183"/>
  <c r="J39" i="183"/>
  <c r="J45" i="183"/>
  <c r="J56" i="183"/>
  <c r="J59" i="183"/>
  <c r="J30" i="183"/>
  <c r="J16" i="183"/>
  <c r="J42" i="183"/>
  <c r="J108" i="183"/>
  <c r="J18" i="183"/>
  <c r="J46" i="183"/>
  <c r="J57" i="183"/>
  <c r="J55" i="183"/>
  <c r="J65" i="183"/>
  <c r="J44" i="183"/>
  <c r="J73" i="183"/>
  <c r="J77" i="183"/>
  <c r="H89" i="183"/>
  <c r="J93" i="183"/>
  <c r="J97" i="183"/>
  <c r="J87" i="183"/>
  <c r="J31" i="183"/>
  <c r="J40" i="183"/>
  <c r="J104" i="183"/>
  <c r="J38" i="183"/>
  <c r="J37" i="183"/>
  <c r="J66" i="183"/>
  <c r="J63" i="183"/>
  <c r="J60" i="183"/>
  <c r="J67" i="183"/>
  <c r="J96" i="183"/>
  <c r="J98" i="183"/>
  <c r="J19" i="183"/>
  <c r="J79" i="183"/>
  <c r="H13" i="183"/>
  <c r="H110" i="183"/>
  <c r="J58" i="183"/>
  <c r="J53" i="183"/>
  <c r="H100" i="183"/>
  <c r="J68" i="183"/>
  <c r="J112" i="183"/>
  <c r="J54" i="183"/>
  <c r="J85" i="183"/>
  <c r="H35" i="183"/>
  <c r="J95" i="183"/>
  <c r="J89" i="183" s="1"/>
  <c r="J102" i="183"/>
  <c r="J103" i="183"/>
  <c r="J106" i="183"/>
  <c r="J100" i="183" s="1"/>
  <c r="J62" i="183"/>
  <c r="J91" i="183"/>
  <c r="J17" i="183"/>
  <c r="J13" i="183" s="1"/>
  <c r="J51" i="183"/>
  <c r="J32" i="183"/>
  <c r="J64" i="183"/>
  <c r="J41" i="183"/>
  <c r="J35" i="183" s="1"/>
  <c r="J50" i="183"/>
  <c r="J74" i="183"/>
  <c r="J78" i="183"/>
  <c r="J75" i="183"/>
  <c r="J92" i="183"/>
  <c r="J29" i="183"/>
  <c r="H25" i="183"/>
  <c r="J80" i="183"/>
  <c r="H48" i="183"/>
  <c r="J84" i="183"/>
  <c r="H82" i="183"/>
  <c r="J113" i="183"/>
  <c r="J82" i="183" l="1"/>
  <c r="J25" i="183"/>
  <c r="G6" i="183"/>
  <c r="L120" i="183" s="1"/>
  <c r="J110" i="183"/>
  <c r="J48" i="183"/>
  <c r="G7" i="183"/>
  <c r="L121" i="183" s="1"/>
</calcChain>
</file>

<file path=xl/sharedStrings.xml><?xml version="1.0" encoding="utf-8"?>
<sst xmlns="http://schemas.openxmlformats.org/spreadsheetml/2006/main" count="323" uniqueCount="175">
  <si>
    <t>ITEM</t>
  </si>
  <si>
    <t>DISCRIMINAÇÃO</t>
  </si>
  <si>
    <t>ORÇAMENTO ESTIMATIVO</t>
  </si>
  <si>
    <t>FONTE DO PREÇO</t>
  </si>
  <si>
    <t>DATA BASE</t>
  </si>
  <si>
    <t>UNIDADE</t>
  </si>
  <si>
    <t>m²</t>
  </si>
  <si>
    <t>un</t>
  </si>
  <si>
    <t>SERVIÇOS PRELIMINARES</t>
  </si>
  <si>
    <t>m</t>
  </si>
  <si>
    <t>Aplicação e lixamento de massa látex em paredes, duas demãos AF_06/2014</t>
  </si>
  <si>
    <t>BDI</t>
  </si>
  <si>
    <t>Demolição de piso cerâmico</t>
  </si>
  <si>
    <t xml:space="preserve">CUSTO UNITÁRIO ( R$ ) </t>
  </si>
  <si>
    <t xml:space="preserve">TOTAL  ( R$ )            </t>
  </si>
  <si>
    <t>A</t>
  </si>
  <si>
    <t>B</t>
  </si>
  <si>
    <t>C</t>
  </si>
  <si>
    <t>D</t>
  </si>
  <si>
    <t>E</t>
  </si>
  <si>
    <t>F</t>
  </si>
  <si>
    <t>G</t>
  </si>
  <si>
    <t>REFERENCIA</t>
  </si>
  <si>
    <t xml:space="preserve">DATA:  </t>
  </si>
  <si>
    <t xml:space="preserve">DATA BASE SINAPI: </t>
  </si>
  <si>
    <t>PREÇO TOTAL</t>
  </si>
  <si>
    <t>Qtd</t>
  </si>
  <si>
    <t xml:space="preserve"> Com BDI  ( R$ )            </t>
  </si>
  <si>
    <t>Total Com BDI</t>
  </si>
  <si>
    <t>Total</t>
  </si>
  <si>
    <t xml:space="preserve">DEMANDA </t>
  </si>
  <si>
    <t>CÓD. CHECKLIST</t>
  </si>
  <si>
    <t>BDI NORMAL:</t>
  </si>
  <si>
    <t>PINTURA</t>
  </si>
  <si>
    <t>Taxas e emolumentos</t>
  </si>
  <si>
    <t>Placa de obra em chapa de aço galvanizada</t>
  </si>
  <si>
    <t>74209/001</t>
  </si>
  <si>
    <t>PCMSO, PPRA , PCMAT</t>
  </si>
  <si>
    <t>base cotacao</t>
  </si>
  <si>
    <t xml:space="preserve">Limpeza final de obra </t>
  </si>
  <si>
    <t>Mobilização e Desmobilização</t>
  </si>
  <si>
    <t>Remoção de portas</t>
  </si>
  <si>
    <t>Fornecimento e instalação de cabo de cobre isolamento termoplástico 0,6/1 kv 2,5 mm², anti-chama</t>
  </si>
  <si>
    <t>Aplicação de fundo selador acrílico em paredes, uma demão. AF_06/2014</t>
  </si>
  <si>
    <t>Aplicação de fundo selador acrílico em teto uma demão. AF_06/2015</t>
  </si>
  <si>
    <t>Aplicação e lixamento de massa látex em teto duas demãos AF_06/2015</t>
  </si>
  <si>
    <t>Aplicação manual de pintura com tinta látex acrílica em paredes, duas demãos AF_06/2014</t>
  </si>
  <si>
    <t>Aplicação manual de pintura com tinta látex acrílica em teto duas demãos AF_06/2015</t>
  </si>
  <si>
    <t xml:space="preserve">Pintura esmalte fosco para madeira, duas demãos, sobre fundo branco  </t>
  </si>
  <si>
    <t>74065/001</t>
  </si>
  <si>
    <t>LOGOTIPO SENAC</t>
  </si>
  <si>
    <r>
      <t xml:space="preserve">CONTRATANTE: </t>
    </r>
    <r>
      <rPr>
        <b/>
        <sz val="12"/>
        <color indexed="8"/>
        <rFont val="Arial"/>
        <family val="2"/>
      </rPr>
      <t>SENAC</t>
    </r>
  </si>
  <si>
    <t>Orçamento Estimativo - ESTUDIO SENAC</t>
  </si>
  <si>
    <r>
      <t xml:space="preserve">CONTRATADO: </t>
    </r>
    <r>
      <rPr>
        <sz val="12"/>
        <color indexed="8"/>
        <rFont val="Arial"/>
        <family val="2"/>
      </rPr>
      <t>SRP FILHO CONSTRUÇÕES CIVIS EIRELI - ME</t>
    </r>
  </si>
  <si>
    <t xml:space="preserve">CONTRATO: </t>
  </si>
  <si>
    <t>ESTUDIO SENAC</t>
  </si>
  <si>
    <t>Demolição de forro existente</t>
  </si>
  <si>
    <t>Remoção de divisórias conforme indicado em planta</t>
  </si>
  <si>
    <t>ESTUDIO - REFORMA SEM AMPLIAÇÃO</t>
  </si>
  <si>
    <t>Fornecimento e instalação de portas acústicas nas salas, 80 X 210 X 35 cm, incluso ferragens e dobradiças</t>
  </si>
  <si>
    <t>Fornecimento e instalação de esquadrias de vidro duplo na sala de corte 2,00 X 1,30 m com peitoril de 0,80 m</t>
  </si>
  <si>
    <t>Fornecimento e instalação de esquadrias de vidro duplo na sala de corte 1,00 X 1,00 m com peitoril de 0,80 m</t>
  </si>
  <si>
    <t>SINAPI/PR</t>
  </si>
  <si>
    <t>SESI/PR</t>
  </si>
  <si>
    <r>
      <rPr>
        <b/>
        <sz val="8"/>
        <color indexed="8"/>
        <rFont val="Arial"/>
        <family val="2"/>
      </rPr>
      <t xml:space="preserve">ORÇAMENTO PARA EXECUÇÃO DE NOVO ESTUDIO DE GRAVAÇÃO NA UNIDADE SESC PORTÃO                                                             </t>
    </r>
    <r>
      <rPr>
        <sz val="8"/>
        <color indexed="8"/>
        <rFont val="Arial"/>
        <family val="2"/>
      </rPr>
      <t xml:space="preserve">                                                                                                                                                                                                                                                                                                              </t>
    </r>
  </si>
  <si>
    <t>Cadeira Preta linha Focus co espaldar alto</t>
  </si>
  <si>
    <t>Funcional</t>
  </si>
  <si>
    <t>Inove Design</t>
  </si>
  <si>
    <t>Torneira mesa Bica Alta DOCOL NOVITÁ Cromada</t>
  </si>
  <si>
    <t>DOCOL</t>
  </si>
  <si>
    <t>MOBILIARIO  / ELETRODOMÉSTICOS</t>
  </si>
  <si>
    <t xml:space="preserve">INSTALAÇÕES ELÉTRICAS EM BAIXA TENSÃO </t>
  </si>
  <si>
    <t>FORRO</t>
  </si>
  <si>
    <t>HIDRAULICA</t>
  </si>
  <si>
    <t>Pontos de agua fria - relocação</t>
  </si>
  <si>
    <t>Pontos de esgoto - relocação</t>
  </si>
  <si>
    <t>Bancada em granito Branco SIENA ou ITAÚNAS - 3,50 x 0,70 m - incluir rodapia</t>
  </si>
  <si>
    <t>Bancada em granito Branco SIENA ou ITAÚNAS - 0,95 x 0,55 m - incluir rodapia</t>
  </si>
  <si>
    <t xml:space="preserve">m </t>
  </si>
  <si>
    <t>Tomadas no forro Circuitos C1, C2, C3 e C4 - 110 ou 220 v</t>
  </si>
  <si>
    <t>Luminária quadrada de embutir com fechamento em acrílico difuso - 62,50 x 62,50 cm Painel de LED 48 w - 4.000 K</t>
  </si>
  <si>
    <t xml:space="preserve">Revestimento vinílico BEAULIEU STONETILE cor SAND para piso, de dimensões 60 x 60 cm, aplicada em ambientes de área maior que 10 m² </t>
  </si>
  <si>
    <t>Interruptor simples (1 módulo), 10A/250V, incluindo suporte e placa</t>
  </si>
  <si>
    <t>Tomada simples de embutir (1 módulo), 2P+T 20A, incluindo suporte e placa - baixa</t>
  </si>
  <si>
    <t>Tomada simples de embutir (1 módulo), 2P+T 20A, incluindo suporte e placa - média</t>
  </si>
  <si>
    <t>Tomada simples de embutir (1 módulo), 2P+T 20A, incluindo suporte e placa - alta</t>
  </si>
  <si>
    <t>Tomada simples de embutir (2 módulos), 2P+T 20A, incluindo suporte e placa - baixa</t>
  </si>
  <si>
    <t>Tomada simples de embutir (2 módulos), 2P+T 20A, incluindo suporte e placa - bancada</t>
  </si>
  <si>
    <t>Tomada simples de embutir (1 módulo), 2P+T 20A, incluindo suporte e placa - teto</t>
  </si>
  <si>
    <t>Tomada para telefone R11 - fornecimento e instalação</t>
  </si>
  <si>
    <t>Tomada de Rede RJ45 - fornecimento e instalação</t>
  </si>
  <si>
    <t>Tomada de Rede RJ45 - fornecimento e instalação - piso</t>
  </si>
  <si>
    <t>Tomada telefone R11 - fornecimento e instalação - piso</t>
  </si>
  <si>
    <t>Eletroduto de aço galvanizado 3/4" aparente, fornecimento e instalação</t>
  </si>
  <si>
    <t>Coifa de ilha Tramontina Dritta Isla 90 Split Inox 220V (prever duto de exaustão)</t>
  </si>
  <si>
    <t>Tramontina</t>
  </si>
  <si>
    <t>Fita LED BRILIA Multitemperatura - Luz para cime - bancada cozinha comprimento 2,85 m / LED 13W/m IP20</t>
  </si>
  <si>
    <t>Mesa ellan console AB com slatwall 2 unidades 1,20 X 1,00m acopladas cod: A3CFS1205 com acessórios</t>
  </si>
  <si>
    <t>Mesa ellan console AB com slatwall 1,80 X 1,00m cod: A3CFS1805 com acessórios</t>
  </si>
  <si>
    <t>Poltrona modelo Ama Inove Design</t>
  </si>
  <si>
    <t>Ellan</t>
  </si>
  <si>
    <t>TRILHO PARA ESTUDIO SUSPENSO 5M - RS</t>
  </si>
  <si>
    <t>FIVE SOLUÇÕES EM IMAGEM</t>
  </si>
  <si>
    <t>TRILHO PARA ESTUDIO SUSPENSO 4M - RS</t>
  </si>
  <si>
    <t>BRACO PANTOGRAFICO TOP 2 (0,40~2,00 M) - RS</t>
  </si>
  <si>
    <t>KIT FIM DE CURSO PARA TRILHO (4 PECAS CADA KIT)</t>
  </si>
  <si>
    <t>NEW CARRINHO PASSA CABO - RS</t>
  </si>
  <si>
    <t>NEW CARRINHO SIMPLES - RS COM PINO 5/8 POL</t>
  </si>
  <si>
    <t>NEW CARRINHO DUPLO - RS</t>
  </si>
  <si>
    <t>NEW SUPORTE FIXO LONGO PARA TETO - RS</t>
  </si>
  <si>
    <t>CABO DE SEGURANCA - RS</t>
  </si>
  <si>
    <t>ILUMINADOR T8 LED LIGHT</t>
  </si>
  <si>
    <t>ILUMINADOR LED STUDIO 80 DAYLIGHT AUTOVOLT</t>
  </si>
  <si>
    <t>REFLETOR STANDARD - G4 (Ø180MM C) PRATA</t>
  </si>
  <si>
    <t>DIFUSOR DE LUZ SOFTBOX WIDE ANGLE 60 X 80 - G4</t>
  </si>
  <si>
    <t>BLIGHT</t>
  </si>
  <si>
    <t>Fita LED BRILIA Multitemperatura - Luz para cime - bancada cozinha comprimento 4,50 m / LED 13W/m IP20 CAIXA COM 2M</t>
  </si>
  <si>
    <t>BRILIA</t>
  </si>
  <si>
    <t>Amazon</t>
  </si>
  <si>
    <t>Tela CHROMA KEY verde em algodão com borda inferior infinita 3mx3m</t>
  </si>
  <si>
    <t>Tela branca em algodão com borda inferior infinita 3mx5m</t>
  </si>
  <si>
    <t>ISOLAMENTO ACUSTICO</t>
  </si>
  <si>
    <t>H</t>
  </si>
  <si>
    <t>Revestimento acústico 11,7 cm com barreira acústica 2 mm 1666 kg/m³ dupla phonique estrutura em montantes 90 mm com sistema isowall de fixação e preenchimento em lã de rocha de 64 kg/m³</t>
  </si>
  <si>
    <t>Parede acústica 16,2 m com barreira acústica 2mm 1666 kg/m³ - chapa dupla phonique com camara de ar estrutura em montantes 48 mm com sistema isowall de fixação e preenchimento em lã de rocha 64 kg/m³</t>
  </si>
  <si>
    <t>Revestimento em chapa simples de drywall RF para fechamento do vão da janela fixação na estrutura do revestimento acústico 11,70 cm</t>
  </si>
  <si>
    <t>Revestimento acústico AMBI 16.1 ignífuo espessura 6 cm fixado em montantes próprios e preenchidos em lã de rocha de 64 kg/m³ - cor carvalho</t>
  </si>
  <si>
    <t>Revestimento acústico AMBI 16.1 ignífuo espessura 6 cm fixado em montantes próprios e preenchidos em lã de rocha de 64 kg/m³ - cor nova embuia</t>
  </si>
  <si>
    <t>Forro dry wall em chapa simples montantes 48 mm com sistema isoflex e preenchimento em lã de rocha 64 kg/m³</t>
  </si>
  <si>
    <t>Forro acústico AMBI 16.1 espessura 6cm fixado em montantes próprios com sistema isoflex e preenchimento em lã de rocha de 64 kg/m³</t>
  </si>
  <si>
    <t>Isolamento acústico piso: Piso flutuante dos ambiente com preenchimento do espaço de instalação de 13 cm com lã de rocha de 64 kg/m³, bem como instalação de manta multimpact 10 mm em todo perímetro interno e nas partes externas junto as paredes divisórias; preenchimentoem composto de lã de rocha - substituição do suporte por sitema com amortecimento de vibração</t>
  </si>
  <si>
    <t>Forro acústico isolante com barreira acústica 2 mm 1666 kg/m³ - chapa dupla phonique - estrutura em montantes 48 mm com sistema isowall isoflex de fixação e preenchimento em lã de rocha 64 kg/m³</t>
  </si>
  <si>
    <t>Forro acústico isolante com barreira acústica 2 mm 1666 kg/m³ - chapa dupla phonique - estrutura em montantes 48 mm com sistema isowall isoflex de fixação e preenchimento em lã de rocha 64 kg/m³ - forro aplicado nível inferior na área técnica</t>
  </si>
  <si>
    <t>ESTA COIFA NÃO SERÁ UTILIZADA. É SOB MEDIDA. RETIRA.</t>
  </si>
  <si>
    <t>COM SUPORTE? INCLUIR TODO DESCRITIVO E CONFERIR MODELO</t>
  </si>
  <si>
    <t>RETIRAR</t>
  </si>
  <si>
    <t>SUBSTITUIR POR COR BRANCO</t>
  </si>
  <si>
    <t>COR?</t>
  </si>
  <si>
    <t>É preciso indicar a tubulação, conexões, registros…</t>
  </si>
  <si>
    <t>INCLUIR CANTEIRO DE OBRA - container com banheiro químico</t>
  </si>
  <si>
    <t>Engenheiro temp integral/ administração?</t>
  </si>
  <si>
    <t>Técnico ou profissional especialista em acústica - tempo integral</t>
  </si>
  <si>
    <t>Retirada de entulho - caçamba</t>
  </si>
  <si>
    <t>Tapume para demarcar a área de intervenção</t>
  </si>
  <si>
    <t>RETIRADA DE PISO ELEVADO e reinstalação (para execução do isolamento acustico)</t>
  </si>
  <si>
    <t>Incluir área da área técnica/ copa</t>
  </si>
  <si>
    <t>Atualizar especificação do piso</t>
  </si>
  <si>
    <t>Recorte de placas do piso elevado (para execução de paredes acusticas até a laje)</t>
  </si>
  <si>
    <t>Furos na laje para AC</t>
  </si>
  <si>
    <t>Essa parte de mobiliário não entrará na obra!</t>
  </si>
  <si>
    <t>modelo para tomadas e interruptores - PADRÃO NBR 14136. (REF.: PIAL BTICINO OU EQUIVALENTE)</t>
  </si>
  <si>
    <t>modelo disjuntores - Schneider ou equivalente</t>
  </si>
  <si>
    <t xml:space="preserve">Quadro elétrico?
Exemplo quadro:
Quadro elétrico - Fornecimento e instalação de Quadro em painel PTTA ou TTA (NBR IEC 60439-1), IP-55, metálico na cor branca, com disjuntor geral de 32A. Incluso fornecimento e instalação de conjunto de barramentos de fases/neutro/terra, isoladores, fixadores, suportes para disjuntores, porta projeto (documento) com diagrama elétrico, anilhamento, plaquetas identificação, canaletas, conectores, cabeamento, equipamentos de proteção e segurança.  Disjuntores Siemens, Schneider, ABB, Steck ou equivalente, todos padrão "Europeu", Curva "C" (ou conforme especificado), Cap. Interrup. Corr. mínima de 4,5kA ou conforme indicado.  
Deverá possuir obrigatoriamente os relatórios de certificação referentes aos 7 ensaios de tipo realizados pelo fabricante e também os relatórios dos 3 ensaios de rotina realizado pelo montador, conforme prescrito em norma.
O painel de baixa tensão deverá constituir um sistema construtivo padronizado pré-fabricado e unidades funcionais modulares para a instalação de dispositivos de proteção, seccionamento, medição e controle. As unidades funcionais deverão ser padronizadas de forma que cada unidade seja composta por peças pré-fabricadas e adquiridas em forma de kits.
</t>
  </si>
  <si>
    <t>Indicar cores</t>
  </si>
  <si>
    <t>SERVIÇO</t>
  </si>
  <si>
    <t>I</t>
  </si>
  <si>
    <t>CIDADE: CURITIBA / PR</t>
  </si>
  <si>
    <t>PRAZO</t>
  </si>
  <si>
    <t>MÊS 01</t>
  </si>
  <si>
    <t>MÊS 02</t>
  </si>
  <si>
    <t>MÊS 03</t>
  </si>
  <si>
    <t>(%)</t>
  </si>
  <si>
    <t>(R$)</t>
  </si>
  <si>
    <t xml:space="preserve">TOTAL </t>
  </si>
  <si>
    <t>TOTAL PARCIAL</t>
  </si>
  <si>
    <t>TOTAL ACUMULADO</t>
  </si>
  <si>
    <t>LICITANTE:</t>
  </si>
  <si>
    <t>RESPONSÁVEL TÉCNICO:</t>
  </si>
  <si>
    <t>CREA-PR:</t>
  </si>
  <si>
    <t>LOCALIZAÇÃO: R. Calixto Razolini, 215 - Portão, Curitiba - PR, 81070-060</t>
  </si>
  <si>
    <t>ESTUDIO DE GRAVAÇÃO 5° ANDAR</t>
  </si>
  <si>
    <t>VALOR COM BDI</t>
  </si>
  <si>
    <t>ÁREA DE OBRA : 59,92M2</t>
  </si>
  <si>
    <t xml:space="preserve">CRONOGRAMA PARA EXECUÇÃO DE NOVO ESTÚDIO DE GRAVAÇÃO NA UNIDADE SENAC/PR - CURITIBA/PORTÃO                                 </t>
  </si>
  <si>
    <t>CRONOGRAMA FÍSICO-FINANCEIRO - PLANILHA DE SERVIÇOS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</si>
</sst>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quot;R$&quot;\ * #,##0.00_-;\-&quot;R$&quot;\ * #,##0.00_-;_-&quot;R$&quot;\ * &quot;-&quot;??_-;_-@_-"/>
    <numFmt numFmtId="43" formatCode="_-* #,##0.00_-;\-* #,##0.00_-;_-* &quot;-&quot;??_-;_-@_-"/>
    <numFmt numFmtId="164" formatCode="_(* #,##0.00_);_(* \(#,##0.00\);_(* &quot;-&quot;??_);_(@_)"/>
    <numFmt numFmtId="165" formatCode="_(&quot;R$ &quot;* #,##0.00_);_(&quot;R$ &quot;* \(#,##0.00\);_(&quot;R$ &quot;* &quot;-&quot;??_);_(@_)"/>
    <numFmt numFmtId="166" formatCode="_ * #,##0.00_ ;_ * \-#,##0.00_ ;_ * &quot;-&quot;??_ ;_ @_ "/>
    <numFmt numFmtId="167" formatCode="_(* #,##0.00_);_(* \(#,##0.00\);_(* \-??_);_(@_)"/>
    <numFmt numFmtId="168" formatCode="_([$€]* #,##0.00_);_([$€]* \(#,##0.00\);_([$€]* \-??_);_(@_)"/>
    <numFmt numFmtId="169" formatCode="_ * #\,##0\.00_ ;_ * \-#\,##0\.00_ ;_ * &quot;-&quot;??_ ;_ @_ "/>
    <numFmt numFmtId="170" formatCode="[$-416]mmm\-yy;@"/>
    <numFmt numFmtId="171" formatCode="_-[$R$-416]\ * #,##0.00_-;\-[$R$-416]\ * #,##0.00_-;_-[$R$-416]\ * &quot;-&quot;??_-;_-@_-"/>
    <numFmt numFmtId="172" formatCode="[$-416]mmmm\-yy;@"/>
    <numFmt numFmtId="173" formatCode="#,##0.00\ ;&quot; (&quot;#,##0.00\);&quot; -&quot;#\ ;@\ "/>
    <numFmt numFmtId="174" formatCode="&quot;R$&quot;\ #,##0"/>
    <numFmt numFmtId="175" formatCode="&quot;R$&quot;\ #,##0.00"/>
    <numFmt numFmtId="176" formatCode="&quot; R$ &quot;#,##0.00\ ;&quot; R$ (&quot;#,##0.00\);&quot; R$ -&quot;#\ ;@\ "/>
    <numFmt numFmtId="177" formatCode="_-&quot;R$ &quot;* #,##0.00_-;&quot;-R$ &quot;* #,##0.00_-;_-&quot;R$ &quot;* \-??_-;_-@_-"/>
    <numFmt numFmtId="178" formatCode="_-* #,##0.00_-;\-* #,##0.00_-;_-* \-??_-;_-@_-"/>
  </numFmts>
  <fonts count="62" x14ac:knownFonts="1">
    <font>
      <sz val="11"/>
      <color theme="1"/>
      <name val="Calibri"/>
      <family val="2"/>
      <scheme val="minor"/>
    </font>
    <font>
      <b/>
      <sz val="12"/>
      <name val="Arial"/>
      <family val="2"/>
    </font>
    <font>
      <sz val="12"/>
      <name val="Arial"/>
      <family val="2"/>
    </font>
    <font>
      <b/>
      <sz val="10"/>
      <name val="Arial"/>
      <family val="2"/>
    </font>
    <font>
      <sz val="10"/>
      <name val="Arial"/>
      <family val="2"/>
    </font>
    <font>
      <sz val="8"/>
      <name val="Arial"/>
      <family val="2"/>
    </font>
    <font>
      <sz val="11"/>
      <color indexed="8"/>
      <name val="Calibri"/>
      <family val="2"/>
    </font>
    <font>
      <b/>
      <sz val="15"/>
      <color indexed="48"/>
      <name val="Calibri"/>
      <family val="2"/>
    </font>
    <font>
      <sz val="10"/>
      <name val="Arial"/>
      <family val="2"/>
    </font>
    <font>
      <sz val="9"/>
      <name val="Arial"/>
      <family val="2"/>
    </font>
    <font>
      <b/>
      <sz val="12"/>
      <color indexed="8"/>
      <name val="Arial"/>
      <family val="2"/>
    </font>
    <font>
      <sz val="12"/>
      <color indexed="8"/>
      <name val="Arial"/>
      <family val="2"/>
    </font>
    <font>
      <sz val="8"/>
      <name val="Calibri"/>
      <family val="2"/>
    </font>
    <font>
      <sz val="8"/>
      <color indexed="8"/>
      <name val="Arial"/>
      <family val="2"/>
    </font>
    <font>
      <b/>
      <sz val="8"/>
      <color indexed="8"/>
      <name val="Arial"/>
      <family val="2"/>
    </font>
    <font>
      <sz val="11"/>
      <color theme="1"/>
      <name val="Calibri"/>
      <family val="2"/>
      <scheme val="minor"/>
    </font>
    <font>
      <sz val="11"/>
      <color rgb="FF006100"/>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sz val="11"/>
      <name val="Calibri"/>
      <family val="2"/>
      <scheme val="minor"/>
    </font>
    <font>
      <sz val="12"/>
      <color rgb="FFFF0000"/>
      <name val="Arial"/>
      <family val="2"/>
    </font>
    <font>
      <b/>
      <sz val="12"/>
      <color rgb="FFFF0000"/>
      <name val="Arial"/>
      <family val="2"/>
    </font>
    <font>
      <sz val="12"/>
      <color theme="1"/>
      <name val="Arial"/>
      <family val="2"/>
    </font>
    <font>
      <sz val="8"/>
      <color theme="1"/>
      <name val="Arial"/>
      <family val="2"/>
    </font>
    <font>
      <sz val="8"/>
      <color theme="0"/>
      <name val="Arial"/>
      <family val="2"/>
    </font>
    <font>
      <b/>
      <sz val="20"/>
      <color theme="1"/>
      <name val="Calibri"/>
      <family val="2"/>
      <scheme val="minor"/>
    </font>
    <font>
      <sz val="12"/>
      <color rgb="FF006100"/>
      <name val="Arial"/>
      <family val="2"/>
    </font>
    <font>
      <b/>
      <sz val="12"/>
      <color rgb="FF006100"/>
      <name val="Arial"/>
      <family val="2"/>
    </font>
    <font>
      <b/>
      <sz val="12"/>
      <color theme="1"/>
      <name val="Arial"/>
      <family val="2"/>
    </font>
    <font>
      <b/>
      <sz val="12"/>
      <color rgb="FFFF0000"/>
      <name val="Calibri"/>
      <family val="2"/>
      <scheme val="minor"/>
    </font>
    <font>
      <sz val="12"/>
      <color rgb="FFFF0000"/>
      <name val="Calibri"/>
      <family val="2"/>
      <scheme val="minor"/>
    </font>
    <font>
      <sz val="12"/>
      <color rgb="FF000000"/>
      <name val="Arial"/>
      <family val="2"/>
    </font>
    <font>
      <sz val="10"/>
      <color rgb="FFFF0000"/>
      <name val="Arial"/>
      <family val="2"/>
    </font>
    <font>
      <b/>
      <sz val="20"/>
      <color theme="1"/>
      <name val="Arial"/>
      <family val="2"/>
    </font>
    <font>
      <sz val="10"/>
      <name val="Arial"/>
      <family val="2"/>
    </font>
    <font>
      <b/>
      <sz val="9"/>
      <color rgb="FFFF0000"/>
      <name val="Arial"/>
      <family val="2"/>
    </font>
    <font>
      <sz val="11"/>
      <color indexed="10"/>
      <name val="Calibri"/>
      <family val="2"/>
    </font>
    <font>
      <b/>
      <sz val="15"/>
      <name val="Arial"/>
      <family val="2"/>
    </font>
    <font>
      <b/>
      <sz val="14"/>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i/>
      <sz val="11"/>
      <color indexed="23"/>
      <name val="Calibri"/>
      <family val="2"/>
    </font>
    <font>
      <sz val="11"/>
      <color indexed="9"/>
      <name val="Calibri"/>
      <family val="2"/>
    </font>
    <font>
      <u/>
      <sz val="10"/>
      <color indexed="12"/>
      <name val="Arial"/>
      <family val="2"/>
    </font>
    <font>
      <b/>
      <sz val="11"/>
      <color indexed="8"/>
      <name val="Calibri"/>
      <family val="2"/>
    </font>
    <font>
      <sz val="11"/>
      <color indexed="8"/>
      <name val="Arial"/>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theme="1"/>
      <name val="Arial"/>
      <family val="2"/>
    </font>
  </fonts>
  <fills count="62">
    <fill>
      <patternFill patternType="none"/>
    </fill>
    <fill>
      <patternFill patternType="gray125"/>
    </fill>
    <fill>
      <patternFill patternType="solid">
        <fgColor indexed="8"/>
        <bgColor indexed="58"/>
      </patternFill>
    </fill>
    <fill>
      <patternFill patternType="solid">
        <fgColor rgb="FFC6EFCE"/>
      </patternFill>
    </fill>
    <fill>
      <patternFill patternType="solid">
        <fgColor theme="0" tint="-0.14999847407452621"/>
        <bgColor indexed="64"/>
      </patternFill>
    </fill>
    <fill>
      <patternFill patternType="solid">
        <fgColor rgb="FFD9D9D9"/>
        <bgColor rgb="FF000000"/>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indexed="9"/>
        <bgColor indexed="26"/>
      </patternFill>
    </fill>
    <fill>
      <patternFill patternType="solid">
        <fgColor indexed="9"/>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indexed="4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24"/>
      </patternFill>
    </fill>
    <fill>
      <patternFill patternType="solid">
        <fgColor indexed="41"/>
        <bgColor indexed="9"/>
      </patternFill>
    </fill>
    <fill>
      <patternFill patternType="solid">
        <fgColor indexed="29"/>
      </patternFill>
    </fill>
    <fill>
      <patternFill patternType="solid">
        <fgColor indexed="45"/>
        <bgColor indexed="29"/>
      </patternFill>
    </fill>
    <fill>
      <patternFill patternType="solid">
        <fgColor indexed="29"/>
        <bgColor indexed="45"/>
      </patternFill>
    </fill>
    <fill>
      <patternFill patternType="solid">
        <fgColor indexed="47"/>
        <bgColor indexed="24"/>
      </patternFill>
    </fill>
    <fill>
      <patternFill patternType="solid">
        <fgColor indexed="26"/>
      </patternFill>
    </fill>
    <fill>
      <patternFill patternType="solid">
        <fgColor indexed="42"/>
        <bgColor indexed="27"/>
      </patternFill>
    </fill>
    <fill>
      <patternFill patternType="solid">
        <fgColor indexed="26"/>
        <bgColor indexed="9"/>
      </patternFill>
    </fill>
    <fill>
      <patternFill patternType="solid">
        <fgColor indexed="24"/>
        <bgColor indexed="22"/>
      </patternFill>
    </fill>
    <fill>
      <patternFill patternType="solid">
        <fgColor indexed="27"/>
        <bgColor indexed="42"/>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4"/>
        <bgColor indexed="31"/>
      </patternFill>
    </fill>
    <fill>
      <patternFill patternType="solid">
        <fgColor indexed="22"/>
        <bgColor indexed="24"/>
      </patternFill>
    </fill>
    <fill>
      <patternFill patternType="solid">
        <fgColor indexed="43"/>
      </patternFill>
    </fill>
    <fill>
      <patternFill patternType="solid">
        <fgColor indexed="11"/>
        <bgColor indexed="49"/>
      </patternFill>
    </fill>
    <fill>
      <patternFill patternType="solid">
        <fgColor indexed="43"/>
        <bgColor indexed="26"/>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49"/>
        <bgColor indexed="40"/>
      </patternFill>
    </fill>
    <fill>
      <patternFill patternType="solid">
        <fgColor indexed="20"/>
        <bgColor indexed="36"/>
      </patternFill>
    </fill>
    <fill>
      <patternFill patternType="solid">
        <fgColor indexed="52"/>
        <bgColor indexed="51"/>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patternFill>
    </fill>
    <fill>
      <patternFill patternType="solid">
        <fgColor indexed="55"/>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4"/>
      </patternFill>
    </fill>
    <fill>
      <patternFill patternType="solid">
        <fgColor indexed="54"/>
        <bgColor indexed="23"/>
      </patternFill>
    </fill>
    <fill>
      <patternFill patternType="solid">
        <fgColor indexed="53"/>
        <bgColor indexed="52"/>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style="hair">
        <color indexed="64"/>
      </left>
      <right style="hair">
        <color indexed="64"/>
      </right>
      <top style="hair">
        <color indexed="64"/>
      </top>
      <bottom style="hair">
        <color indexed="64"/>
      </bottom>
      <diagonal/>
    </border>
    <border>
      <left/>
      <right/>
      <top style="thick">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medium">
        <color indexed="64"/>
      </left>
      <right/>
      <top style="thick">
        <color indexed="64"/>
      </top>
      <bottom style="hair">
        <color indexed="64"/>
      </bottom>
      <diagonal/>
    </border>
    <border>
      <left/>
      <right style="medium">
        <color indexed="64"/>
      </right>
      <top style="thick">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hair">
        <color auto="1"/>
      </right>
      <top style="hair">
        <color auto="1"/>
      </top>
      <bottom style="hair">
        <color auto="1"/>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top/>
      <bottom style="hair">
        <color indexed="64"/>
      </bottom>
      <diagonal/>
    </border>
    <border>
      <left/>
      <right style="hair">
        <color indexed="64"/>
      </right>
      <top style="hair">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style="medium">
        <color indexed="64"/>
      </right>
      <top style="medium">
        <color indexed="64"/>
      </top>
      <bottom style="hair">
        <color indexed="64"/>
      </bottom>
      <diagonal/>
    </border>
  </borders>
  <cellStyleXfs count="673">
    <xf numFmtId="0" fontId="0" fillId="0" borderId="0"/>
    <xf numFmtId="167" fontId="5" fillId="0" borderId="0"/>
    <xf numFmtId="0" fontId="16" fillId="3" borderId="0" applyNumberFormat="0" applyBorder="0" applyAlignment="0" applyProtection="0"/>
    <xf numFmtId="0" fontId="4" fillId="0" borderId="0"/>
    <xf numFmtId="168" fontId="2" fillId="0" borderId="0" applyFill="0" applyBorder="0" applyAlignment="0" applyProtection="0"/>
    <xf numFmtId="165" fontId="15" fillId="0" borderId="0" applyFont="0" applyFill="0" applyBorder="0" applyAlignment="0" applyProtection="0"/>
    <xf numFmtId="0" fontId="8" fillId="0" borderId="0"/>
    <xf numFmtId="0" fontId="4" fillId="0" borderId="0"/>
    <xf numFmtId="0" fontId="4" fillId="0" borderId="0"/>
    <xf numFmtId="0" fontId="6" fillId="0" borderId="0"/>
    <xf numFmtId="0" fontId="4" fillId="0" borderId="0"/>
    <xf numFmtId="0" fontId="2" fillId="0" borderId="0"/>
    <xf numFmtId="0" fontId="4" fillId="0" borderId="0"/>
    <xf numFmtId="0" fontId="2" fillId="0" borderId="1"/>
    <xf numFmtId="0" fontId="4" fillId="0" borderId="0"/>
    <xf numFmtId="0" fontId="2" fillId="2" borderId="0" applyNumberFormat="0" applyBorder="0" applyAlignment="0" applyProtection="0"/>
    <xf numFmtId="0" fontId="2" fillId="0" borderId="0" applyNumberFormat="0" applyBorder="0" applyAlignment="0"/>
    <xf numFmtId="9" fontId="15"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164" fontId="15" fillId="0" borderId="0" applyFont="0" applyFill="0" applyBorder="0" applyAlignment="0" applyProtection="0"/>
    <xf numFmtId="164" fontId="6"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2" fillId="0" borderId="0" applyFont="0" applyFill="0" applyBorder="0" applyAlignment="0" applyProtection="0"/>
    <xf numFmtId="164" fontId="4" fillId="0" borderId="0" applyFont="0" applyFill="0" applyBorder="0" applyAlignment="0" applyProtection="0"/>
    <xf numFmtId="164" fontId="8" fillId="0" borderId="0" applyFont="0" applyFill="0" applyBorder="0" applyAlignment="0" applyProtection="0"/>
    <xf numFmtId="0" fontId="7" fillId="0" borderId="2" applyNumberFormat="0" applyFill="0" applyAlignment="0" applyProtection="0"/>
    <xf numFmtId="43" fontId="15" fillId="0" borderId="0" applyFont="0" applyFill="0" applyBorder="0" applyAlignment="0" applyProtection="0"/>
    <xf numFmtId="43" fontId="15" fillId="0" borderId="0" applyFont="0" applyFill="0" applyBorder="0" applyAlignment="0" applyProtection="0"/>
    <xf numFmtId="0" fontId="35" fillId="0" borderId="0"/>
    <xf numFmtId="44" fontId="3" fillId="0" borderId="0" applyFill="0" applyBorder="0" applyAlignment="0" applyProtection="0"/>
    <xf numFmtId="0" fontId="23" fillId="0" borderId="0"/>
    <xf numFmtId="0" fontId="23" fillId="0" borderId="0"/>
    <xf numFmtId="0" fontId="6" fillId="0" borderId="0"/>
    <xf numFmtId="0" fontId="6" fillId="0" borderId="0"/>
    <xf numFmtId="9" fontId="6" fillId="0" borderId="0" applyFont="0" applyFill="0" applyBorder="0" applyAlignment="0" applyProtection="0"/>
    <xf numFmtId="0" fontId="4" fillId="0" borderId="0" applyBorder="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1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1"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8"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26"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2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31"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22"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7"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39"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22" borderId="0" applyNumberFormat="0" applyBorder="0" applyAlignment="0" applyProtection="0"/>
    <xf numFmtId="0" fontId="53" fillId="32" borderId="0" applyNumberFormat="0" applyBorder="0" applyAlignment="0" applyProtection="0"/>
    <xf numFmtId="0" fontId="53" fillId="32"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3"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3"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6" borderId="0" applyNumberFormat="0" applyBorder="0" applyAlignment="0" applyProtection="0"/>
    <xf numFmtId="0" fontId="53" fillId="22"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3" fillId="24" borderId="0" applyNumberFormat="0" applyBorder="0" applyAlignment="0" applyProtection="0"/>
    <xf numFmtId="0" fontId="53" fillId="37" borderId="0" applyNumberFormat="0" applyBorder="0" applyAlignment="0" applyProtection="0"/>
    <xf numFmtId="0" fontId="53" fillId="38" borderId="0" applyNumberFormat="0" applyBorder="0" applyAlignment="0" applyProtection="0"/>
    <xf numFmtId="0" fontId="53" fillId="38" borderId="0" applyNumberFormat="0" applyBorder="0" applyAlignment="0" applyProtection="0"/>
    <xf numFmtId="0" fontId="53" fillId="38" borderId="0" applyNumberFormat="0" applyBorder="0" applyAlignment="0" applyProtection="0"/>
    <xf numFmtId="0" fontId="53" fillId="38" borderId="0" applyNumberFormat="0" applyBorder="0" applyAlignment="0" applyProtection="0"/>
    <xf numFmtId="0" fontId="53" fillId="38" borderId="0" applyNumberFormat="0" applyBorder="0" applyAlignment="0" applyProtection="0"/>
    <xf numFmtId="0" fontId="53" fillId="38" borderId="0" applyNumberFormat="0" applyBorder="0" applyAlignment="0" applyProtection="0"/>
    <xf numFmtId="0" fontId="53" fillId="38" borderId="0" applyNumberFormat="0" applyBorder="0" applyAlignment="0" applyProtection="0"/>
    <xf numFmtId="0" fontId="53" fillId="38" borderId="0" applyNumberFormat="0" applyBorder="0" applyAlignment="0" applyProtection="0"/>
    <xf numFmtId="0" fontId="53" fillId="34"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36" borderId="0" applyNumberFormat="0" applyBorder="0" applyAlignment="0" applyProtection="0"/>
    <xf numFmtId="0" fontId="53" fillId="43"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22"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48" borderId="0" applyNumberFormat="0" applyBorder="0" applyAlignment="0" applyProtection="0"/>
    <xf numFmtId="0" fontId="53" fillId="24" borderId="0" applyNumberFormat="0" applyBorder="0" applyAlignment="0" applyProtection="0"/>
    <xf numFmtId="0" fontId="53" fillId="25" borderId="0" applyNumberFormat="0" applyBorder="0" applyAlignment="0" applyProtection="0"/>
    <xf numFmtId="0" fontId="53" fillId="25" borderId="0" applyNumberFormat="0" applyBorder="0" applyAlignment="0" applyProtection="0"/>
    <xf numFmtId="0" fontId="53" fillId="25" borderId="0" applyNumberFormat="0" applyBorder="0" applyAlignment="0" applyProtection="0"/>
    <xf numFmtId="0" fontId="53" fillId="25" borderId="0" applyNumberFormat="0" applyBorder="0" applyAlignment="0" applyProtection="0"/>
    <xf numFmtId="0" fontId="53" fillId="49" borderId="0" applyNumberFormat="0" applyBorder="0" applyAlignment="0" applyProtection="0"/>
    <xf numFmtId="0" fontId="53" fillId="49" borderId="0" applyNumberFormat="0" applyBorder="0" applyAlignment="0" applyProtection="0"/>
    <xf numFmtId="0" fontId="53" fillId="50" borderId="0" applyNumberFormat="0" applyBorder="0" applyAlignment="0" applyProtection="0"/>
    <xf numFmtId="0" fontId="53" fillId="51"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3" fillId="43" borderId="0" applyNumberFormat="0" applyBorder="0" applyAlignment="0" applyProtection="0"/>
    <xf numFmtId="0" fontId="53" fillId="52" borderId="0" applyNumberFormat="0" applyBorder="0" applyAlignment="0" applyProtection="0"/>
    <xf numFmtId="0" fontId="45" fillId="15" borderId="0" applyNumberFormat="0" applyBorder="0" applyAlignment="0" applyProtection="0"/>
    <xf numFmtId="0" fontId="44" fillId="16"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4" fillId="27" borderId="0" applyNumberFormat="0" applyBorder="0" applyAlignment="0" applyProtection="0"/>
    <xf numFmtId="0" fontId="49" fillId="34" borderId="54" applyNumberFormat="0" applyAlignment="0" applyProtection="0"/>
    <xf numFmtId="0" fontId="49" fillId="34" borderId="54" applyNumberFormat="0" applyAlignment="0" applyProtection="0"/>
    <xf numFmtId="0" fontId="49" fillId="53" borderId="54" applyNumberFormat="0" applyAlignment="0" applyProtection="0"/>
    <xf numFmtId="0" fontId="49" fillId="36" borderId="54" applyNumberFormat="0" applyAlignment="0" applyProtection="0"/>
    <xf numFmtId="0" fontId="49" fillId="36" borderId="54" applyNumberFormat="0" applyAlignment="0" applyProtection="0"/>
    <xf numFmtId="0" fontId="49" fillId="36" borderId="54" applyNumberFormat="0" applyAlignment="0" applyProtection="0"/>
    <xf numFmtId="0" fontId="49" fillId="36" borderId="54" applyNumberFormat="0" applyAlignment="0" applyProtection="0"/>
    <xf numFmtId="0" fontId="49" fillId="36" borderId="54" applyNumberFormat="0" applyAlignment="0" applyProtection="0"/>
    <xf numFmtId="0" fontId="49" fillId="36" borderId="54" applyNumberFormat="0" applyAlignment="0" applyProtection="0"/>
    <xf numFmtId="0" fontId="49" fillId="36" borderId="54" applyNumberFormat="0" applyAlignment="0" applyProtection="0"/>
    <xf numFmtId="0" fontId="49" fillId="36" borderId="54" applyNumberFormat="0" applyAlignment="0" applyProtection="0"/>
    <xf numFmtId="0" fontId="49" fillId="9" borderId="54" applyNumberFormat="0" applyAlignment="0" applyProtection="0"/>
    <xf numFmtId="0" fontId="51" fillId="54" borderId="55" applyNumberFormat="0" applyAlignment="0" applyProtection="0"/>
    <xf numFmtId="0" fontId="51" fillId="55" borderId="55" applyNumberFormat="0" applyAlignment="0" applyProtection="0"/>
    <xf numFmtId="0" fontId="51" fillId="55" borderId="55" applyNumberFormat="0" applyAlignment="0" applyProtection="0"/>
    <xf numFmtId="0" fontId="51" fillId="55" borderId="55" applyNumberFormat="0" applyAlignment="0" applyProtection="0"/>
    <xf numFmtId="0" fontId="51" fillId="55" borderId="55" applyNumberFormat="0" applyAlignment="0" applyProtection="0"/>
    <xf numFmtId="0" fontId="51" fillId="55" borderId="55" applyNumberFormat="0" applyAlignment="0" applyProtection="0"/>
    <xf numFmtId="0" fontId="51" fillId="55" borderId="55" applyNumberFormat="0" applyAlignment="0" applyProtection="0"/>
    <xf numFmtId="0" fontId="51" fillId="55" borderId="55" applyNumberFormat="0" applyAlignment="0" applyProtection="0"/>
    <xf numFmtId="0" fontId="51" fillId="55" borderId="55" applyNumberFormat="0" applyAlignment="0" applyProtection="0"/>
    <xf numFmtId="0" fontId="51" fillId="55" borderId="55" applyNumberFormat="0" applyAlignment="0" applyProtection="0"/>
    <xf numFmtId="0" fontId="51" fillId="55" borderId="55" applyNumberFormat="0" applyAlignment="0" applyProtection="0"/>
    <xf numFmtId="0" fontId="51" fillId="55" borderId="55" applyNumberFormat="0" applyAlignment="0" applyProtection="0"/>
    <xf numFmtId="0" fontId="50" fillId="0" borderId="56" applyNumberFormat="0" applyFill="0" applyAlignment="0" applyProtection="0"/>
    <xf numFmtId="0" fontId="51" fillId="54" borderId="55" applyNumberFormat="0" applyAlignment="0" applyProtection="0"/>
    <xf numFmtId="43" fontId="4" fillId="0" borderId="0" applyFont="0" applyFill="0" applyBorder="0" applyAlignment="0" applyProtection="0"/>
    <xf numFmtId="173" fontId="4" fillId="0" borderId="0" applyFill="0" applyBorder="0" applyAlignment="0" applyProtection="0"/>
    <xf numFmtId="165" fontId="4" fillId="0" borderId="0" applyFont="0" applyFill="0" applyBorder="0" applyAlignment="0" applyProtection="0"/>
    <xf numFmtId="176" fontId="4" fillId="0" borderId="0" applyFill="0" applyBorder="0" applyAlignment="0" applyProtection="0"/>
    <xf numFmtId="0" fontId="53" fillId="43"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56" borderId="0" applyNumberFormat="0" applyBorder="0" applyAlignment="0" applyProtection="0"/>
    <xf numFmtId="0" fontId="53" fillId="46" borderId="0" applyNumberFormat="0" applyBorder="0" applyAlignment="0" applyProtection="0"/>
    <xf numFmtId="0" fontId="53" fillId="50"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7" borderId="0" applyNumberFormat="0" applyBorder="0" applyAlignment="0" applyProtection="0"/>
    <xf numFmtId="0" fontId="53" fillId="51"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58" borderId="0" applyNumberFormat="0" applyBorder="0" applyAlignment="0" applyProtection="0"/>
    <xf numFmtId="0" fontId="53" fillId="38" borderId="0" applyNumberFormat="0" applyBorder="0" applyAlignment="0" applyProtection="0"/>
    <xf numFmtId="0" fontId="53" fillId="59"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47" borderId="0" applyNumberFormat="0" applyBorder="0" applyAlignment="0" applyProtection="0"/>
    <xf numFmtId="0" fontId="53" fillId="60" borderId="0" applyNumberFormat="0" applyBorder="0" applyAlignment="0" applyProtection="0"/>
    <xf numFmtId="0" fontId="53" fillId="43"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3" fillId="52" borderId="0" applyNumberFormat="0" applyBorder="0" applyAlignment="0" applyProtection="0"/>
    <xf numFmtId="0" fontId="53" fillId="61" borderId="0" applyNumberFormat="0" applyBorder="0" applyAlignment="0" applyProtection="0"/>
    <xf numFmtId="0" fontId="53" fillId="61" borderId="0" applyNumberFormat="0" applyBorder="0" applyAlignment="0" applyProtection="0"/>
    <xf numFmtId="0" fontId="53" fillId="61" borderId="0" applyNumberFormat="0" applyBorder="0" applyAlignment="0" applyProtection="0"/>
    <xf numFmtId="0" fontId="53" fillId="61" borderId="0" applyNumberFormat="0" applyBorder="0" applyAlignment="0" applyProtection="0"/>
    <xf numFmtId="0" fontId="53" fillId="61" borderId="0" applyNumberFormat="0" applyBorder="0" applyAlignment="0" applyProtection="0"/>
    <xf numFmtId="0" fontId="53" fillId="61" borderId="0" applyNumberFormat="0" applyBorder="0" applyAlignment="0" applyProtection="0"/>
    <xf numFmtId="0" fontId="53" fillId="61" borderId="0" applyNumberFormat="0" applyBorder="0" applyAlignment="0" applyProtection="0"/>
    <xf numFmtId="0" fontId="53" fillId="61" borderId="0" applyNumberFormat="0" applyBorder="0" applyAlignment="0" applyProtection="0"/>
    <xf numFmtId="0" fontId="47" fillId="37" borderId="54" applyNumberFormat="0" applyAlignment="0" applyProtection="0"/>
    <xf numFmtId="0" fontId="47" fillId="25" borderId="54" applyNumberFormat="0" applyAlignment="0" applyProtection="0"/>
    <xf numFmtId="0" fontId="47" fillId="25" borderId="54" applyNumberFormat="0" applyAlignment="0" applyProtection="0"/>
    <xf numFmtId="0" fontId="47" fillId="25" borderId="54" applyNumberFormat="0" applyAlignment="0" applyProtection="0"/>
    <xf numFmtId="0" fontId="47" fillId="25" borderId="54" applyNumberFormat="0" applyAlignment="0" applyProtection="0"/>
    <xf numFmtId="0" fontId="47" fillId="25" borderId="54" applyNumberFormat="0" applyAlignment="0" applyProtection="0"/>
    <xf numFmtId="0" fontId="47" fillId="25" borderId="54" applyNumberFormat="0" applyAlignment="0" applyProtection="0"/>
    <xf numFmtId="0" fontId="47" fillId="25" borderId="54" applyNumberFormat="0" applyAlignment="0" applyProtection="0"/>
    <xf numFmtId="0" fontId="47" fillId="25" borderId="54" applyNumberFormat="0" applyAlignment="0" applyProtection="0"/>
    <xf numFmtId="0" fontId="47" fillId="39" borderId="54" applyNumberFormat="0" applyAlignment="0" applyProtection="0"/>
    <xf numFmtId="0" fontId="47" fillId="25" borderId="54" applyNumberFormat="0" applyAlignment="0" applyProtection="0"/>
    <xf numFmtId="0" fontId="47" fillId="25" borderId="54" applyNumberFormat="0" applyAlignment="0" applyProtection="0"/>
    <xf numFmtId="0" fontId="47" fillId="25" borderId="54" applyNumberFormat="0" applyAlignment="0" applyProtection="0"/>
    <xf numFmtId="0" fontId="47" fillId="25" borderId="54" applyNumberFormat="0" applyAlignment="0" applyProtection="0"/>
    <xf numFmtId="0" fontId="47" fillId="25" borderId="54" applyNumberFormat="0" applyAlignment="0" applyProtection="0"/>
    <xf numFmtId="0" fontId="47" fillId="25" borderId="54" applyNumberFormat="0" applyAlignment="0" applyProtection="0"/>
    <xf numFmtId="0" fontId="47" fillId="25" borderId="54" applyNumberFormat="0" applyAlignment="0" applyProtection="0"/>
    <xf numFmtId="0" fontId="47" fillId="25" borderId="54" applyNumberFormat="0" applyAlignment="0" applyProtection="0"/>
    <xf numFmtId="0" fontId="47" fillId="25" borderId="54" applyNumberFormat="0" applyAlignment="0" applyProtection="0"/>
    <xf numFmtId="0" fontId="4" fillId="0" borderId="0"/>
    <xf numFmtId="0" fontId="4" fillId="0" borderId="0"/>
    <xf numFmtId="0" fontId="52" fillId="0" borderId="0" applyNumberFormat="0" applyFill="0" applyBorder="0" applyAlignment="0" applyProtection="0"/>
    <xf numFmtId="0" fontId="44" fillId="16" borderId="0" applyNumberFormat="0" applyBorder="0" applyAlignment="0" applyProtection="0"/>
    <xf numFmtId="0" fontId="41" fillId="0" borderId="2" applyNumberFormat="0" applyFill="0" applyAlignment="0" applyProtection="0"/>
    <xf numFmtId="0" fontId="41" fillId="0" borderId="2" applyNumberFormat="0" applyFill="0" applyAlignment="0" applyProtection="0"/>
    <xf numFmtId="0" fontId="42" fillId="0" borderId="57" applyNumberFormat="0" applyFill="0" applyAlignment="0" applyProtection="0"/>
    <xf numFmtId="0" fontId="42" fillId="0" borderId="57" applyNumberFormat="0" applyFill="0" applyAlignment="0" applyProtection="0"/>
    <xf numFmtId="0" fontId="43" fillId="0" borderId="58" applyNumberFormat="0" applyFill="0" applyAlignment="0" applyProtection="0"/>
    <xf numFmtId="0" fontId="43" fillId="0" borderId="58"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54"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45" fillId="15"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7" fillId="19" borderId="54" applyNumberFormat="0" applyAlignment="0" applyProtection="0"/>
    <xf numFmtId="0" fontId="50" fillId="0" borderId="56" applyNumberFormat="0" applyFill="0" applyAlignment="0" applyProtection="0"/>
    <xf numFmtId="44" fontId="4" fillId="0" borderId="0" applyFont="0" applyFill="0" applyBorder="0" applyAlignment="0" applyProtection="0"/>
    <xf numFmtId="44" fontId="4" fillId="0" borderId="0" applyFont="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165" fontId="4" fillId="0" borderId="0" applyFill="0" applyBorder="0" applyAlignment="0" applyProtection="0"/>
    <xf numFmtId="44" fontId="4" fillId="0" borderId="0" applyFont="0" applyFill="0" applyBorder="0" applyAlignment="0" applyProtection="0"/>
    <xf numFmtId="177" fontId="4" fillId="0" borderId="0" applyFill="0" applyBorder="0" applyAlignment="0" applyProtection="0"/>
    <xf numFmtId="165" fontId="4" fillId="0" borderId="0" applyFill="0" applyBorder="0" applyAlignment="0" applyProtection="0"/>
    <xf numFmtId="44" fontId="4" fillId="0" borderId="0" applyFont="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77" fontId="4" fillId="0" borderId="0" applyFill="0" applyBorder="0" applyAlignment="0" applyProtection="0"/>
    <xf numFmtId="177" fontId="4" fillId="0" borderId="0" applyFill="0" applyBorder="0" applyAlignment="0" applyProtection="0"/>
    <xf numFmtId="177" fontId="4" fillId="0" borderId="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44" fontId="56" fillId="0" borderId="0" applyFont="0" applyFill="0" applyBorder="0" applyAlignment="0" applyProtection="0"/>
    <xf numFmtId="165" fontId="6" fillId="0" borderId="0" applyFont="0" applyFill="0" applyBorder="0" applyAlignment="0" applyProtection="0"/>
    <xf numFmtId="0" fontId="46" fillId="37"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6" fillId="39" borderId="0" applyNumberFormat="0" applyBorder="0" applyAlignment="0" applyProtection="0"/>
    <xf numFmtId="0" fontId="46" fillId="37" borderId="0" applyNumberFormat="0" applyBorder="0" applyAlignment="0" applyProtection="0"/>
    <xf numFmtId="0" fontId="4" fillId="0" borderId="0"/>
    <xf numFmtId="0" fontId="4" fillId="0" borderId="0"/>
    <xf numFmtId="0" fontId="61" fillId="0" borderId="0"/>
    <xf numFmtId="0" fontId="15" fillId="0" borderId="0"/>
    <xf numFmtId="0" fontId="4" fillId="0" borderId="0"/>
    <xf numFmtId="0" fontId="6" fillId="0" borderId="0"/>
    <xf numFmtId="0" fontId="6"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26" borderId="59" applyNumberFormat="0" applyFont="0" applyAlignment="0" applyProtection="0"/>
    <xf numFmtId="0" fontId="6" fillId="26" borderId="59" applyNumberFormat="0" applyFont="0" applyAlignment="0" applyProtection="0"/>
    <xf numFmtId="0" fontId="6" fillId="28" borderId="59" applyNumberFormat="0" applyAlignment="0" applyProtection="0"/>
    <xf numFmtId="0" fontId="6" fillId="28" borderId="59" applyNumberFormat="0" applyAlignment="0" applyProtection="0"/>
    <xf numFmtId="0" fontId="6" fillId="28" borderId="59" applyNumberFormat="0" applyAlignment="0" applyProtection="0"/>
    <xf numFmtId="0" fontId="6" fillId="28" borderId="59" applyNumberFormat="0" applyAlignment="0" applyProtection="0"/>
    <xf numFmtId="0" fontId="4" fillId="28" borderId="59" applyNumberFormat="0" applyAlignment="0" applyProtection="0"/>
    <xf numFmtId="0" fontId="4" fillId="28" borderId="59" applyNumberFormat="0" applyAlignment="0" applyProtection="0"/>
    <xf numFmtId="0" fontId="4" fillId="28" borderId="59" applyNumberFormat="0" applyAlignment="0" applyProtection="0"/>
    <xf numFmtId="0" fontId="4" fillId="26" borderId="59" applyNumberFormat="0" applyFont="0" applyAlignment="0" applyProtection="0"/>
    <xf numFmtId="0" fontId="6" fillId="0" borderId="0"/>
    <xf numFmtId="0" fontId="6" fillId="0" borderId="0"/>
    <xf numFmtId="0" fontId="4" fillId="26" borderId="59" applyNumberFormat="0" applyFont="0" applyAlignment="0" applyProtection="0"/>
    <xf numFmtId="0" fontId="4" fillId="26" borderId="59" applyNumberFormat="0" applyFont="0" applyAlignment="0" applyProtection="0"/>
    <xf numFmtId="0" fontId="4" fillId="26" borderId="59" applyNumberFormat="0" applyFont="0" applyAlignment="0" applyProtection="0"/>
    <xf numFmtId="0" fontId="48" fillId="34" borderId="60" applyNumberFormat="0" applyAlignment="0" applyProtection="0"/>
    <xf numFmtId="0" fontId="48" fillId="34" borderId="60" applyNumberFormat="0" applyAlignment="0" applyProtection="0"/>
    <xf numFmtId="9" fontId="4" fillId="0" borderId="0" applyFill="0" applyBorder="0" applyAlignment="0" applyProtection="0"/>
    <xf numFmtId="9" fontId="4"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6"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ill="0" applyBorder="0" applyAlignment="0" applyProtection="0"/>
    <xf numFmtId="0" fontId="48" fillId="53" borderId="60" applyNumberFormat="0" applyAlignment="0" applyProtection="0"/>
    <xf numFmtId="0" fontId="48" fillId="36" borderId="60" applyNumberFormat="0" applyAlignment="0" applyProtection="0"/>
    <xf numFmtId="0" fontId="48" fillId="36" borderId="60" applyNumberFormat="0" applyAlignment="0" applyProtection="0"/>
    <xf numFmtId="0" fontId="48" fillId="36" borderId="60" applyNumberFormat="0" applyAlignment="0" applyProtection="0"/>
    <xf numFmtId="0" fontId="48" fillId="36" borderId="60" applyNumberFormat="0" applyAlignment="0" applyProtection="0"/>
    <xf numFmtId="0" fontId="48" fillId="36" borderId="60" applyNumberFormat="0" applyAlignment="0" applyProtection="0"/>
    <xf numFmtId="0" fontId="48" fillId="36" borderId="60" applyNumberFormat="0" applyAlignment="0" applyProtection="0"/>
    <xf numFmtId="0" fontId="48" fillId="36" borderId="60" applyNumberFormat="0" applyAlignment="0" applyProtection="0"/>
    <xf numFmtId="0" fontId="48" fillId="36" borderId="60" applyNumberFormat="0" applyAlignment="0" applyProtection="0"/>
    <xf numFmtId="0" fontId="48" fillId="9" borderId="60" applyNumberFormat="0" applyAlignment="0" applyProtection="0"/>
    <xf numFmtId="43" fontId="4" fillId="0" borderId="0" applyFont="0" applyFill="0" applyBorder="0" applyAlignment="0" applyProtection="0"/>
    <xf numFmtId="166" fontId="4" fillId="0" borderId="0" applyFont="0" applyFill="0" applyBorder="0" applyAlignment="0" applyProtection="0"/>
    <xf numFmtId="167" fontId="6"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3" fontId="4" fillId="0" borderId="0" applyFill="0" applyBorder="0" applyAlignment="0" applyProtection="0"/>
    <xf numFmtId="167" fontId="6"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3" fontId="4" fillId="0" borderId="0" applyFill="0" applyBorder="0" applyAlignment="0" applyProtection="0"/>
    <xf numFmtId="167"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167" fontId="4" fillId="0" borderId="0" applyFill="0" applyBorder="0" applyAlignment="0" applyProtection="0"/>
    <xf numFmtId="167" fontId="4" fillId="0" borderId="0" applyFill="0" applyBorder="0" applyAlignment="0" applyProtection="0"/>
    <xf numFmtId="167" fontId="4" fillId="0" borderId="0" applyFill="0" applyBorder="0" applyAlignment="0" applyProtection="0"/>
    <xf numFmtId="0" fontId="37" fillId="0" borderId="0" applyNumberFormat="0" applyFill="0" applyBorder="0" applyAlignment="0" applyProtection="0"/>
    <xf numFmtId="0" fontId="5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57" fillId="0" borderId="61" applyNumberFormat="0" applyFill="0" applyAlignment="0" applyProtection="0"/>
    <xf numFmtId="0" fontId="41" fillId="0" borderId="2" applyNumberFormat="0" applyFill="0" applyAlignment="0" applyProtection="0"/>
    <xf numFmtId="0" fontId="41" fillId="0" borderId="2" applyNumberFormat="0" applyFill="0" applyAlignment="0" applyProtection="0"/>
    <xf numFmtId="0" fontId="41" fillId="0" borderId="2" applyNumberFormat="0" applyFill="0" applyAlignment="0" applyProtection="0"/>
    <xf numFmtId="0" fontId="41" fillId="0" borderId="2" applyNumberFormat="0" applyFill="0" applyAlignment="0" applyProtection="0"/>
    <xf numFmtId="0" fontId="41" fillId="0" borderId="2" applyNumberFormat="0" applyFill="0" applyAlignment="0" applyProtection="0"/>
    <xf numFmtId="0" fontId="41" fillId="0" borderId="2" applyNumberFormat="0" applyFill="0" applyAlignment="0" applyProtection="0"/>
    <xf numFmtId="0" fontId="41" fillId="0" borderId="2" applyNumberFormat="0" applyFill="0" applyAlignment="0" applyProtection="0"/>
    <xf numFmtId="0" fontId="41" fillId="0" borderId="2" applyNumberFormat="0" applyFill="0" applyAlignment="0" applyProtection="0"/>
    <xf numFmtId="0" fontId="57" fillId="0" borderId="61" applyNumberFormat="0" applyFill="0" applyAlignment="0" applyProtection="0"/>
    <xf numFmtId="0" fontId="60" fillId="0" borderId="0" applyNumberFormat="0" applyFill="0" applyBorder="0" applyAlignment="0" applyProtection="0"/>
    <xf numFmtId="0" fontId="57" fillId="0" borderId="61"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40" fillId="0" borderId="0" applyNumberFormat="0" applyFill="0" applyBorder="0" applyAlignment="0" applyProtection="0"/>
    <xf numFmtId="0" fontId="57" fillId="0" borderId="61" applyNumberFormat="0" applyFill="0" applyAlignment="0" applyProtection="0"/>
    <xf numFmtId="0" fontId="58" fillId="0" borderId="57" applyNumberFormat="0" applyFill="0" applyAlignment="0" applyProtection="0"/>
    <xf numFmtId="0" fontId="58" fillId="0" borderId="57" applyNumberFormat="0" applyFill="0" applyAlignment="0" applyProtection="0"/>
    <xf numFmtId="0" fontId="59" fillId="0" borderId="62" applyNumberFormat="0" applyFill="0" applyAlignment="0" applyProtection="0"/>
    <xf numFmtId="0" fontId="59" fillId="0" borderId="62" applyNumberFormat="0" applyFill="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55" fillId="0" borderId="63" applyNumberFormat="0" applyFill="0" applyAlignment="0" applyProtection="0"/>
    <xf numFmtId="0" fontId="55" fillId="0" borderId="63" applyNumberFormat="0" applyFill="0" applyAlignment="0" applyProtection="0"/>
    <xf numFmtId="0" fontId="55" fillId="0" borderId="64" applyNumberFormat="0" applyFill="0" applyAlignment="0" applyProtection="0"/>
    <xf numFmtId="0" fontId="55" fillId="0" borderId="64" applyNumberFormat="0" applyFill="0" applyAlignment="0" applyProtection="0"/>
    <xf numFmtId="0" fontId="55" fillId="0" borderId="64" applyNumberFormat="0" applyFill="0" applyAlignment="0" applyProtection="0"/>
    <xf numFmtId="0" fontId="55" fillId="0" borderId="64" applyNumberFormat="0" applyFill="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8" fontId="4" fillId="0" borderId="0" applyFill="0" applyBorder="0" applyAlignment="0" applyProtection="0"/>
    <xf numFmtId="178" fontId="4" fillId="0" borderId="0" applyFill="0" applyBorder="0" applyAlignment="0" applyProtection="0"/>
    <xf numFmtId="178"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7" fillId="0" borderId="0" applyNumberFormat="0" applyFill="0" applyBorder="0" applyAlignment="0" applyProtection="0"/>
  </cellStyleXfs>
  <cellXfs count="355">
    <xf numFmtId="0" fontId="0" fillId="0" borderId="0" xfId="0"/>
    <xf numFmtId="0" fontId="0" fillId="0" borderId="0" xfId="0" applyAlignment="1">
      <alignment horizontal="center" vertical="center"/>
    </xf>
    <xf numFmtId="0" fontId="0" fillId="0" borderId="0" xfId="0" applyAlignment="1">
      <alignment vertical="center"/>
    </xf>
    <xf numFmtId="0" fontId="19" fillId="0" borderId="0" xfId="0" applyFont="1" applyAlignment="1">
      <alignment vertical="center"/>
    </xf>
    <xf numFmtId="170" fontId="0" fillId="0" borderId="0" xfId="0" applyNumberFormat="1" applyBorder="1" applyAlignment="1">
      <alignment horizontal="center" vertical="center"/>
    </xf>
    <xf numFmtId="170" fontId="0" fillId="0" borderId="0" xfId="0" applyNumberFormat="1" applyAlignment="1">
      <alignment horizontal="center"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20" fillId="0" borderId="0" xfId="0" applyFont="1" applyAlignment="1">
      <alignment vertical="center"/>
    </xf>
    <xf numFmtId="170" fontId="0" fillId="0" borderId="0" xfId="0" applyNumberFormat="1" applyAlignment="1">
      <alignment horizontal="right" vertical="center"/>
    </xf>
    <xf numFmtId="166" fontId="3" fillId="0" borderId="0" xfId="33" applyNumberFormat="1" applyFont="1" applyFill="1" applyBorder="1" applyAlignment="1">
      <alignment horizontal="center" vertical="center"/>
    </xf>
    <xf numFmtId="0" fontId="0" fillId="0" borderId="0" xfId="0" applyNumberFormat="1" applyBorder="1" applyAlignment="1">
      <alignment horizontal="center" vertical="center"/>
    </xf>
    <xf numFmtId="0" fontId="0" fillId="0" borderId="0" xfId="0" applyNumberFormat="1" applyAlignment="1">
      <alignment horizontal="center" vertical="center"/>
    </xf>
    <xf numFmtId="0" fontId="9" fillId="0" borderId="0" xfId="0" applyFont="1" applyAlignment="1">
      <alignment vertical="center"/>
    </xf>
    <xf numFmtId="10" fontId="3" fillId="0" borderId="0" xfId="17" applyNumberFormat="1" applyFont="1" applyFill="1" applyBorder="1" applyAlignment="1">
      <alignment horizontal="center" vertical="center"/>
    </xf>
    <xf numFmtId="0" fontId="17" fillId="0" borderId="0" xfId="0" applyFont="1" applyAlignment="1">
      <alignment vertical="center"/>
    </xf>
    <xf numFmtId="0" fontId="4" fillId="0" borderId="0" xfId="0" applyFont="1" applyAlignment="1">
      <alignment vertical="center"/>
    </xf>
    <xf numFmtId="10" fontId="20" fillId="0" borderId="0" xfId="17" applyNumberFormat="1" applyFont="1" applyBorder="1" applyAlignment="1">
      <alignment horizontal="center" vertical="center"/>
    </xf>
    <xf numFmtId="4" fontId="0" fillId="0" borderId="0" xfId="0" applyNumberFormat="1" applyBorder="1" applyAlignment="1">
      <alignment horizontal="center" vertical="center"/>
    </xf>
    <xf numFmtId="4" fontId="0" fillId="0" borderId="0" xfId="0" applyNumberFormat="1" applyAlignment="1">
      <alignment horizontal="center" vertical="center"/>
    </xf>
    <xf numFmtId="10" fontId="20" fillId="0" borderId="0" xfId="17" applyNumberFormat="1" applyFont="1" applyAlignment="1">
      <alignment horizontal="center" vertical="center"/>
    </xf>
    <xf numFmtId="0" fontId="20" fillId="0" borderId="0" xfId="0" applyFont="1" applyFill="1" applyAlignment="1">
      <alignment vertical="center"/>
    </xf>
    <xf numFmtId="166" fontId="1" fillId="0" borderId="0" xfId="33" applyNumberFormat="1" applyFont="1" applyFill="1" applyBorder="1" applyAlignment="1">
      <alignment horizontal="center" vertical="center"/>
    </xf>
    <xf numFmtId="4" fontId="0" fillId="0" borderId="0" xfId="0" applyNumberFormat="1" applyBorder="1" applyAlignment="1">
      <alignment horizontal="right" vertical="center"/>
    </xf>
    <xf numFmtId="4" fontId="0" fillId="0" borderId="0" xfId="0" applyNumberFormat="1" applyAlignment="1">
      <alignment horizontal="right" vertical="center"/>
    </xf>
    <xf numFmtId="166" fontId="1" fillId="0" borderId="0" xfId="33" applyNumberFormat="1" applyFont="1" applyFill="1" applyBorder="1" applyAlignment="1">
      <alignment vertical="center"/>
    </xf>
    <xf numFmtId="166" fontId="3" fillId="0" borderId="0" xfId="33" applyNumberFormat="1" applyFont="1" applyFill="1" applyBorder="1" applyAlignment="1">
      <alignment vertical="center"/>
    </xf>
    <xf numFmtId="0" fontId="1" fillId="4" borderId="3" xfId="0" applyFont="1" applyFill="1" applyBorder="1" applyAlignment="1">
      <alignment horizontal="center" vertical="center"/>
    </xf>
    <xf numFmtId="0" fontId="1" fillId="4" borderId="3" xfId="0" applyFont="1" applyFill="1" applyBorder="1" applyAlignment="1">
      <alignment vertical="center"/>
    </xf>
    <xf numFmtId="0" fontId="1" fillId="4" borderId="3" xfId="0" applyFont="1" applyFill="1" applyBorder="1" applyAlignment="1">
      <alignment horizontal="right" vertical="center"/>
    </xf>
    <xf numFmtId="4" fontId="1" fillId="4" borderId="3" xfId="0" applyNumberFormat="1" applyFont="1" applyFill="1" applyBorder="1" applyAlignment="1">
      <alignment horizontal="center" vertical="center"/>
    </xf>
    <xf numFmtId="10" fontId="1" fillId="4" borderId="3" xfId="17" applyNumberFormat="1" applyFont="1" applyFill="1" applyBorder="1" applyAlignment="1">
      <alignment horizontal="center" vertical="center"/>
    </xf>
    <xf numFmtId="10" fontId="1" fillId="0" borderId="3" xfId="17" applyNumberFormat="1" applyFont="1" applyFill="1" applyBorder="1" applyAlignment="1">
      <alignment horizontal="center" vertical="center"/>
    </xf>
    <xf numFmtId="4" fontId="2" fillId="0" borderId="3"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166" fontId="2" fillId="0" borderId="3" xfId="33" quotePrefix="1" applyNumberFormat="1" applyFont="1" applyFill="1" applyBorder="1" applyAlignment="1">
      <alignment horizontal="left" vertical="center" wrapText="1"/>
    </xf>
    <xf numFmtId="166" fontId="2" fillId="0" borderId="3" xfId="33" quotePrefix="1" applyNumberFormat="1" applyFont="1" applyFill="1" applyBorder="1" applyAlignment="1">
      <alignment horizontal="center" vertical="center"/>
    </xf>
    <xf numFmtId="4" fontId="2" fillId="0" borderId="3" xfId="0" applyNumberFormat="1" applyFont="1" applyFill="1" applyBorder="1" applyAlignment="1">
      <alignment horizontal="right" vertical="center"/>
    </xf>
    <xf numFmtId="4" fontId="2" fillId="0" borderId="3" xfId="33" applyNumberFormat="1" applyFont="1" applyFill="1" applyBorder="1" applyAlignment="1">
      <alignment horizontal="center" vertical="center"/>
    </xf>
    <xf numFmtId="2" fontId="2" fillId="0" borderId="3" xfId="33" applyNumberFormat="1" applyFont="1" applyFill="1" applyBorder="1" applyAlignment="1">
      <alignment horizontal="center" vertical="center"/>
    </xf>
    <xf numFmtId="10" fontId="2" fillId="0" borderId="3" xfId="17" applyNumberFormat="1" applyFont="1" applyFill="1" applyBorder="1" applyAlignment="1">
      <alignment horizontal="center" vertical="center"/>
    </xf>
    <xf numFmtId="170" fontId="2" fillId="0" borderId="3" xfId="33" applyNumberFormat="1" applyFont="1" applyFill="1" applyBorder="1" applyAlignment="1">
      <alignment horizontal="center" vertical="center"/>
    </xf>
    <xf numFmtId="14" fontId="2" fillId="0" borderId="3" xfId="33" applyNumberFormat="1" applyFont="1" applyFill="1" applyBorder="1" applyAlignment="1">
      <alignment horizontal="center" vertical="center"/>
    </xf>
    <xf numFmtId="4" fontId="21" fillId="0" borderId="3" xfId="0" applyNumberFormat="1" applyFont="1" applyFill="1" applyBorder="1" applyAlignment="1">
      <alignment horizontal="right" vertical="center"/>
    </xf>
    <xf numFmtId="4" fontId="21" fillId="0" borderId="3"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horizontal="left" vertical="center"/>
    </xf>
    <xf numFmtId="4" fontId="22" fillId="0" borderId="3" xfId="0" applyNumberFormat="1" applyFont="1" applyFill="1" applyBorder="1" applyAlignment="1">
      <alignment horizontal="center" vertical="center"/>
    </xf>
    <xf numFmtId="0" fontId="22" fillId="0" borderId="3" xfId="0" applyFont="1" applyFill="1" applyBorder="1" applyAlignment="1">
      <alignment horizontal="center" vertical="center"/>
    </xf>
    <xf numFmtId="170" fontId="22" fillId="0" borderId="3" xfId="0" applyNumberFormat="1" applyFont="1" applyFill="1" applyBorder="1" applyAlignment="1">
      <alignment horizontal="center" vertical="center"/>
    </xf>
    <xf numFmtId="0" fontId="2" fillId="0" borderId="3" xfId="0" applyFont="1" applyBorder="1" applyAlignment="1">
      <alignment horizontal="justify" vertical="center"/>
    </xf>
    <xf numFmtId="0" fontId="2" fillId="0" borderId="3" xfId="0" applyFont="1" applyFill="1" applyBorder="1" applyAlignment="1">
      <alignment horizontal="center" vertical="center" wrapText="1"/>
    </xf>
    <xf numFmtId="4" fontId="2" fillId="0" borderId="3" xfId="0" applyNumberFormat="1" applyFont="1" applyFill="1" applyBorder="1" applyAlignment="1">
      <alignment horizontal="right" vertical="center" wrapText="1"/>
    </xf>
    <xf numFmtId="2" fontId="2" fillId="0" borderId="3" xfId="5" applyNumberFormat="1" applyFont="1" applyFill="1" applyBorder="1" applyAlignment="1">
      <alignment horizontal="center" vertical="center"/>
    </xf>
    <xf numFmtId="0" fontId="21" fillId="0" borderId="3" xfId="0" applyFont="1" applyFill="1" applyBorder="1" applyAlignment="1">
      <alignment horizontal="center" vertical="center"/>
    </xf>
    <xf numFmtId="0" fontId="21" fillId="0" borderId="3" xfId="0" applyFont="1" applyFill="1" applyBorder="1" applyAlignment="1">
      <alignment horizontal="justify" vertical="center"/>
    </xf>
    <xf numFmtId="4" fontId="21" fillId="0" borderId="3" xfId="0" applyNumberFormat="1" applyFont="1" applyBorder="1" applyAlignment="1">
      <alignment horizontal="center" vertical="center"/>
    </xf>
    <xf numFmtId="0" fontId="22" fillId="0" borderId="3" xfId="0" applyFont="1" applyFill="1" applyBorder="1" applyAlignment="1">
      <alignment horizontal="left" vertical="center"/>
    </xf>
    <xf numFmtId="4" fontId="22" fillId="0" borderId="3" xfId="0" applyNumberFormat="1" applyFont="1" applyFill="1" applyBorder="1" applyAlignment="1">
      <alignment horizontal="right" vertical="center"/>
    </xf>
    <xf numFmtId="10" fontId="22" fillId="0" borderId="3" xfId="17" applyNumberFormat="1" applyFont="1" applyFill="1" applyBorder="1" applyAlignment="1">
      <alignment horizontal="center" vertical="center"/>
    </xf>
    <xf numFmtId="10" fontId="21" fillId="0" borderId="3" xfId="17" applyNumberFormat="1" applyFont="1" applyBorder="1" applyAlignment="1">
      <alignment horizontal="center" vertical="center"/>
    </xf>
    <xf numFmtId="170" fontId="21" fillId="0" borderId="3" xfId="0" applyNumberFormat="1" applyFont="1" applyBorder="1" applyAlignment="1">
      <alignment horizontal="center" vertical="center"/>
    </xf>
    <xf numFmtId="0" fontId="1" fillId="4" borderId="3" xfId="0" applyFont="1" applyFill="1" applyBorder="1" applyAlignment="1">
      <alignment horizontal="center" vertical="center" wrapText="1"/>
    </xf>
    <xf numFmtId="0" fontId="1" fillId="4" borderId="3" xfId="0" applyFont="1" applyFill="1" applyBorder="1" applyAlignment="1">
      <alignment horizontal="right" vertical="center" wrapText="1"/>
    </xf>
    <xf numFmtId="4" fontId="1" fillId="4"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horizontal="right" vertical="center" wrapText="1"/>
    </xf>
    <xf numFmtId="4" fontId="1" fillId="0" borderId="3" xfId="0" applyNumberFormat="1" applyFont="1" applyFill="1" applyBorder="1" applyAlignment="1">
      <alignment horizontal="center" vertical="center" wrapText="1"/>
    </xf>
    <xf numFmtId="166" fontId="2" fillId="0" borderId="3" xfId="33" applyNumberFormat="1" applyFont="1" applyFill="1" applyBorder="1" applyAlignment="1">
      <alignment horizontal="center" vertical="center"/>
    </xf>
    <xf numFmtId="4" fontId="1" fillId="0" borderId="3" xfId="0" applyNumberFormat="1" applyFont="1" applyFill="1" applyBorder="1" applyAlignment="1">
      <alignment horizontal="center" vertical="center"/>
    </xf>
    <xf numFmtId="170" fontId="1"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1" fillId="0" borderId="3" xfId="0" applyFont="1" applyFill="1" applyBorder="1" applyAlignment="1">
      <alignment horizontal="right" vertical="center"/>
    </xf>
    <xf numFmtId="170" fontId="2" fillId="0" borderId="3" xfId="0" applyNumberFormat="1" applyFont="1" applyBorder="1" applyAlignment="1">
      <alignment horizontal="center" vertical="center"/>
    </xf>
    <xf numFmtId="0" fontId="1" fillId="5" borderId="3" xfId="0" applyFont="1" applyFill="1" applyBorder="1" applyAlignment="1">
      <alignment horizontal="center" vertical="center" wrapText="1"/>
    </xf>
    <xf numFmtId="0" fontId="1" fillId="5" borderId="3" xfId="0" applyFont="1" applyFill="1" applyBorder="1" applyAlignment="1">
      <alignment horizontal="left" vertical="center" wrapText="1"/>
    </xf>
    <xf numFmtId="0" fontId="1" fillId="5" borderId="3" xfId="0" applyFont="1" applyFill="1" applyBorder="1" applyAlignment="1">
      <alignment horizontal="right" vertical="center" wrapText="1"/>
    </xf>
    <xf numFmtId="4" fontId="1" fillId="5" borderId="3" xfId="0" applyNumberFormat="1" applyFont="1" applyFill="1" applyBorder="1" applyAlignment="1">
      <alignment horizontal="center" vertical="center" wrapText="1"/>
    </xf>
    <xf numFmtId="10" fontId="1" fillId="5" borderId="3" xfId="0" applyNumberFormat="1" applyFont="1" applyFill="1" applyBorder="1" applyAlignment="1">
      <alignment horizontal="center" vertical="center" wrapText="1"/>
    </xf>
    <xf numFmtId="0" fontId="22" fillId="0" borderId="3" xfId="0" applyFont="1" applyBorder="1" applyAlignment="1">
      <alignment horizontal="center" vertical="center" wrapText="1"/>
    </xf>
    <xf numFmtId="0" fontId="23" fillId="0" borderId="0" xfId="0" applyFont="1"/>
    <xf numFmtId="0" fontId="24" fillId="0" borderId="0" xfId="0" applyFont="1" applyBorder="1" applyAlignment="1">
      <alignment vertical="center"/>
    </xf>
    <xf numFmtId="0" fontId="25" fillId="6" borderId="4" xfId="0" applyFont="1" applyFill="1" applyBorder="1" applyAlignment="1">
      <alignment horizontal="center" vertical="center" wrapText="1"/>
    </xf>
    <xf numFmtId="0" fontId="19" fillId="6" borderId="5" xfId="0" applyFont="1" applyFill="1" applyBorder="1" applyAlignment="1">
      <alignment vertical="center"/>
    </xf>
    <xf numFmtId="4" fontId="9" fillId="6" borderId="5" xfId="0" applyNumberFormat="1" applyFont="1" applyFill="1" applyBorder="1" applyAlignment="1">
      <alignment vertical="center" wrapText="1"/>
    </xf>
    <xf numFmtId="4" fontId="9" fillId="6" borderId="5" xfId="33" applyNumberFormat="1" applyFont="1" applyFill="1" applyBorder="1" applyAlignment="1">
      <alignment horizontal="center" vertical="center" wrapText="1"/>
    </xf>
    <xf numFmtId="0" fontId="9" fillId="6" borderId="3" xfId="0" applyFont="1" applyFill="1" applyBorder="1" applyAlignment="1">
      <alignment horizontal="center" vertical="center" wrapText="1"/>
    </xf>
    <xf numFmtId="166" fontId="9" fillId="6" borderId="3" xfId="33" quotePrefix="1" applyNumberFormat="1" applyFont="1" applyFill="1" applyBorder="1" applyAlignment="1">
      <alignment vertical="center"/>
    </xf>
    <xf numFmtId="166" fontId="9" fillId="6" borderId="3" xfId="33" quotePrefix="1" applyNumberFormat="1" applyFont="1" applyFill="1" applyBorder="1" applyAlignment="1">
      <alignment horizontal="center" vertical="center"/>
    </xf>
    <xf numFmtId="4" fontId="9" fillId="6" borderId="3" xfId="0" applyNumberFormat="1" applyFont="1" applyFill="1" applyBorder="1" applyAlignment="1">
      <alignment horizontal="center" vertical="center" wrapText="1"/>
    </xf>
    <xf numFmtId="4" fontId="9" fillId="6" borderId="3" xfId="33" applyNumberFormat="1" applyFont="1" applyFill="1" applyBorder="1" applyAlignment="1">
      <alignment horizontal="center" vertical="center" wrapText="1"/>
    </xf>
    <xf numFmtId="10" fontId="9" fillId="6" borderId="3" xfId="17" applyNumberFormat="1" applyFont="1" applyFill="1" applyBorder="1" applyAlignment="1">
      <alignment horizontal="center" vertical="center" wrapText="1"/>
    </xf>
    <xf numFmtId="170" fontId="9" fillId="6" borderId="3" xfId="33" applyNumberFormat="1" applyFont="1" applyFill="1" applyBorder="1" applyAlignment="1">
      <alignment horizontal="center" vertical="center"/>
    </xf>
    <xf numFmtId="0" fontId="0" fillId="0" borderId="0" xfId="0" applyFill="1" applyBorder="1" applyAlignment="1">
      <alignment vertical="center"/>
    </xf>
    <xf numFmtId="0" fontId="26" fillId="0" borderId="0" xfId="0" applyFont="1" applyFill="1" applyBorder="1" applyAlignment="1">
      <alignment horizontal="center" vertical="center"/>
    </xf>
    <xf numFmtId="0" fontId="23" fillId="0" borderId="6" xfId="0" applyFont="1" applyFill="1" applyBorder="1" applyAlignment="1">
      <alignment horizontal="right"/>
    </xf>
    <xf numFmtId="171" fontId="27" fillId="3" borderId="7" xfId="2" applyNumberFormat="1" applyFont="1" applyBorder="1" applyAlignment="1">
      <alignment horizontal="left"/>
    </xf>
    <xf numFmtId="0" fontId="23" fillId="0" borderId="8" xfId="0" applyFont="1" applyFill="1" applyBorder="1" applyAlignment="1">
      <alignment horizontal="right"/>
    </xf>
    <xf numFmtId="171" fontId="27" fillId="3" borderId="9" xfId="2" applyNumberFormat="1" applyFont="1" applyBorder="1" applyAlignment="1">
      <alignment horizontal="left"/>
    </xf>
    <xf numFmtId="0" fontId="23" fillId="0" borderId="0" xfId="0" applyFont="1" applyFill="1" applyBorder="1"/>
    <xf numFmtId="0" fontId="23" fillId="0" borderId="0" xfId="0" applyFont="1" applyFill="1" applyBorder="1" applyAlignment="1">
      <alignment horizontal="right"/>
    </xf>
    <xf numFmtId="0" fontId="23" fillId="0" borderId="0" xfId="0" applyFont="1" applyFill="1" applyBorder="1" applyAlignment="1">
      <alignment vertical="center"/>
    </xf>
    <xf numFmtId="171" fontId="28" fillId="3" borderId="7" xfId="2" applyNumberFormat="1" applyFont="1" applyBorder="1" applyAlignment="1">
      <alignment horizontal="left"/>
    </xf>
    <xf numFmtId="171" fontId="28" fillId="3" borderId="9" xfId="2" applyNumberFormat="1" applyFont="1" applyBorder="1" applyAlignment="1">
      <alignment horizontal="left"/>
    </xf>
    <xf numFmtId="0" fontId="1" fillId="4" borderId="3" xfId="0" applyFont="1" applyFill="1" applyBorder="1" applyAlignment="1">
      <alignment vertical="center" wrapText="1"/>
    </xf>
    <xf numFmtId="166" fontId="1" fillId="0" borderId="10" xfId="33" quotePrefix="1" applyNumberFormat="1" applyFont="1" applyFill="1" applyBorder="1" applyAlignment="1">
      <alignment horizontal="left" vertical="center" wrapText="1"/>
    </xf>
    <xf numFmtId="166" fontId="1" fillId="0" borderId="10" xfId="33" quotePrefix="1" applyNumberFormat="1" applyFont="1" applyFill="1" applyBorder="1" applyAlignment="1">
      <alignment horizontal="center" vertical="center" wrapText="1"/>
    </xf>
    <xf numFmtId="4" fontId="1" fillId="0" borderId="10" xfId="0" applyNumberFormat="1" applyFont="1" applyFill="1" applyBorder="1" applyAlignment="1">
      <alignment horizontal="center" vertical="center"/>
    </xf>
    <xf numFmtId="4" fontId="1" fillId="0" borderId="10" xfId="33" applyNumberFormat="1" applyFont="1" applyFill="1" applyBorder="1" applyAlignment="1">
      <alignment horizontal="center" vertical="center"/>
    </xf>
    <xf numFmtId="10" fontId="1" fillId="0" borderId="10" xfId="17" applyNumberFormat="1" applyFont="1" applyFill="1" applyBorder="1" applyAlignment="1">
      <alignment horizontal="center" vertical="center"/>
    </xf>
    <xf numFmtId="170" fontId="1" fillId="0" borderId="10" xfId="33" applyNumberFormat="1" applyFont="1" applyFill="1" applyBorder="1" applyAlignment="1">
      <alignment horizontal="center" vertical="center"/>
    </xf>
    <xf numFmtId="0" fontId="1" fillId="0" borderId="11" xfId="33" applyNumberFormat="1" applyFont="1" applyFill="1" applyBorder="1" applyAlignment="1">
      <alignment horizontal="center" vertical="center"/>
    </xf>
    <xf numFmtId="4" fontId="2" fillId="0" borderId="10" xfId="0" applyNumberFormat="1" applyFont="1" applyFill="1" applyBorder="1" applyAlignment="1">
      <alignment horizontal="center" vertical="center"/>
    </xf>
    <xf numFmtId="4" fontId="2" fillId="0" borderId="10" xfId="33" applyNumberFormat="1" applyFont="1" applyFill="1" applyBorder="1" applyAlignment="1">
      <alignment horizontal="center" vertical="center"/>
    </xf>
    <xf numFmtId="10" fontId="2" fillId="0" borderId="10" xfId="17" applyNumberFormat="1" applyFont="1" applyFill="1" applyBorder="1" applyAlignment="1">
      <alignment horizontal="center" vertical="center"/>
    </xf>
    <xf numFmtId="170" fontId="2" fillId="0" borderId="10" xfId="33" applyNumberFormat="1" applyFont="1" applyFill="1" applyBorder="1" applyAlignment="1">
      <alignment horizontal="center" vertical="center"/>
    </xf>
    <xf numFmtId="14" fontId="2" fillId="0" borderId="10" xfId="33" applyNumberFormat="1" applyFont="1" applyFill="1" applyBorder="1" applyAlignment="1">
      <alignment horizontal="center" vertical="center"/>
    </xf>
    <xf numFmtId="0" fontId="2" fillId="0" borderId="11" xfId="33" applyNumberFormat="1" applyFont="1" applyFill="1" applyBorder="1" applyAlignment="1">
      <alignment horizontal="center" vertical="center"/>
    </xf>
    <xf numFmtId="0" fontId="2" fillId="0" borderId="10" xfId="0" applyFont="1" applyBorder="1" applyAlignment="1">
      <alignment vertical="center" wrapText="1"/>
    </xf>
    <xf numFmtId="14" fontId="1" fillId="0" borderId="10" xfId="33" applyNumberFormat="1" applyFont="1" applyFill="1" applyBorder="1" applyAlignment="1">
      <alignment horizontal="center" vertical="center"/>
    </xf>
    <xf numFmtId="0" fontId="2" fillId="0" borderId="12" xfId="0" applyFont="1" applyFill="1" applyBorder="1" applyAlignment="1">
      <alignment vertical="center"/>
    </xf>
    <xf numFmtId="166" fontId="2" fillId="0" borderId="10" xfId="33" quotePrefix="1" applyNumberFormat="1" applyFont="1" applyFill="1" applyBorder="1" applyAlignment="1">
      <alignment horizontal="center" vertical="center"/>
    </xf>
    <xf numFmtId="166" fontId="2" fillId="0" borderId="10" xfId="33" applyNumberFormat="1" applyFont="1" applyFill="1" applyBorder="1" applyAlignment="1">
      <alignment horizontal="left" vertical="center" wrapText="1"/>
    </xf>
    <xf numFmtId="0" fontId="2" fillId="0" borderId="10" xfId="0" applyFont="1" applyFill="1" applyBorder="1" applyAlignment="1">
      <alignment horizontal="center" vertical="center" wrapText="1"/>
    </xf>
    <xf numFmtId="43" fontId="2" fillId="0" borderId="10" xfId="33" applyFont="1" applyFill="1" applyBorder="1" applyAlignment="1">
      <alignment horizontal="center" vertical="center"/>
    </xf>
    <xf numFmtId="0" fontId="2" fillId="0" borderId="13" xfId="3" applyFont="1" applyFill="1" applyBorder="1" applyAlignment="1">
      <alignment vertical="center" wrapText="1"/>
    </xf>
    <xf numFmtId="172" fontId="29" fillId="0" borderId="0" xfId="0" applyNumberFormat="1" applyFont="1" applyFill="1" applyBorder="1" applyAlignment="1">
      <alignment horizontal="center"/>
    </xf>
    <xf numFmtId="14" fontId="29" fillId="0" borderId="0" xfId="0" applyNumberFormat="1" applyFont="1" applyFill="1" applyBorder="1" applyAlignment="1">
      <alignment horizontal="center"/>
    </xf>
    <xf numFmtId="10" fontId="1" fillId="0" borderId="0" xfId="17" applyNumberFormat="1" applyFont="1" applyFill="1" applyBorder="1" applyAlignment="1">
      <alignment horizontal="center"/>
    </xf>
    <xf numFmtId="10" fontId="29" fillId="0" borderId="0" xfId="17" applyNumberFormat="1" applyFont="1" applyFill="1" applyBorder="1" applyAlignment="1">
      <alignment horizontal="center"/>
    </xf>
    <xf numFmtId="0" fontId="2" fillId="0" borderId="10" xfId="0" applyFont="1" applyFill="1" applyBorder="1" applyAlignment="1">
      <alignment horizontal="justify" vertical="center" wrapText="1"/>
    </xf>
    <xf numFmtId="4" fontId="2" fillId="0" borderId="10" xfId="0" applyNumberFormat="1" applyFont="1" applyFill="1" applyBorder="1" applyAlignment="1">
      <alignment horizontal="center" vertical="center" wrapText="1"/>
    </xf>
    <xf numFmtId="4" fontId="2" fillId="0" borderId="10" xfId="0" applyNumberFormat="1" applyFont="1" applyBorder="1" applyAlignment="1">
      <alignment horizontal="center" vertical="center"/>
    </xf>
    <xf numFmtId="0" fontId="2" fillId="0" borderId="14" xfId="33" applyNumberFormat="1" applyFont="1" applyFill="1" applyBorder="1" applyAlignment="1">
      <alignment horizontal="center" vertical="center"/>
    </xf>
    <xf numFmtId="4" fontId="2" fillId="0" borderId="10" xfId="5" applyNumberFormat="1" applyFont="1" applyFill="1" applyBorder="1" applyAlignment="1">
      <alignment horizontal="center" vertical="center"/>
    </xf>
    <xf numFmtId="0" fontId="2" fillId="0" borderId="10" xfId="0" applyFont="1" applyFill="1" applyBorder="1" applyAlignment="1">
      <alignment horizontal="center" vertical="center"/>
    </xf>
    <xf numFmtId="0" fontId="2" fillId="0" borderId="10" xfId="0" applyFont="1" applyBorder="1" applyAlignment="1">
      <alignment horizontal="center" vertical="center"/>
    </xf>
    <xf numFmtId="0" fontId="23" fillId="0" borderId="10" xfId="0" applyFont="1" applyFill="1" applyBorder="1" applyAlignment="1">
      <alignment horizontal="center" vertical="center" wrapText="1"/>
    </xf>
    <xf numFmtId="4" fontId="23" fillId="0" borderId="10" xfId="0" applyNumberFormat="1" applyFont="1" applyFill="1" applyBorder="1" applyAlignment="1">
      <alignment horizontal="center" vertical="center" wrapText="1"/>
    </xf>
    <xf numFmtId="4" fontId="23" fillId="0" borderId="10" xfId="0" applyNumberFormat="1" applyFont="1" applyFill="1" applyBorder="1" applyAlignment="1">
      <alignment horizontal="center" vertical="center"/>
    </xf>
    <xf numFmtId="4" fontId="23" fillId="0" borderId="10" xfId="0" applyNumberFormat="1" applyFont="1" applyBorder="1" applyAlignment="1">
      <alignment horizontal="center" vertical="center"/>
    </xf>
    <xf numFmtId="0" fontId="23" fillId="0" borderId="11" xfId="0" applyFont="1" applyFill="1" applyBorder="1" applyAlignment="1">
      <alignment horizontal="center" vertical="center" wrapText="1"/>
    </xf>
    <xf numFmtId="0" fontId="23" fillId="0" borderId="11" xfId="0" applyFont="1" applyFill="1" applyBorder="1" applyAlignment="1">
      <alignment horizontal="center" vertical="center"/>
    </xf>
    <xf numFmtId="0" fontId="2" fillId="0" borderId="10" xfId="0" applyFont="1" applyBorder="1" applyAlignment="1">
      <alignment horizontal="justify" vertical="center"/>
    </xf>
    <xf numFmtId="0" fontId="23" fillId="0" borderId="10" xfId="5" applyNumberFormat="1" applyFont="1" applyFill="1" applyBorder="1" applyAlignment="1">
      <alignment horizontal="center" vertical="center" wrapText="1"/>
    </xf>
    <xf numFmtId="2" fontId="2" fillId="0" borderId="10" xfId="5" applyNumberFormat="1" applyFont="1" applyFill="1" applyBorder="1" applyAlignment="1">
      <alignment horizontal="center" vertical="center"/>
    </xf>
    <xf numFmtId="2" fontId="23" fillId="0" borderId="10" xfId="5" applyNumberFormat="1" applyFont="1" applyFill="1" applyBorder="1" applyAlignment="1">
      <alignment horizontal="center" vertical="center" wrapText="1"/>
    </xf>
    <xf numFmtId="0" fontId="23" fillId="0" borderId="15" xfId="0" applyFont="1" applyFill="1" applyBorder="1" applyAlignment="1">
      <alignment horizontal="center" vertical="center"/>
    </xf>
    <xf numFmtId="0" fontId="23" fillId="0" borderId="10" xfId="0" applyFont="1" applyFill="1" applyBorder="1" applyAlignment="1">
      <alignment horizontal="center" wrapText="1"/>
    </xf>
    <xf numFmtId="2" fontId="2" fillId="0" borderId="10" xfId="0" applyNumberFormat="1" applyFont="1" applyFill="1" applyBorder="1" applyAlignment="1">
      <alignment horizontal="center" vertical="center"/>
    </xf>
    <xf numFmtId="0" fontId="2" fillId="0" borderId="13" xfId="0" applyFont="1" applyFill="1" applyBorder="1" applyAlignment="1">
      <alignment horizontal="center" vertical="center" wrapText="1"/>
    </xf>
    <xf numFmtId="4" fontId="2" fillId="0" borderId="16" xfId="0" applyNumberFormat="1" applyFont="1" applyFill="1" applyBorder="1" applyAlignment="1">
      <alignment horizontal="center" vertical="center" wrapText="1"/>
    </xf>
    <xf numFmtId="0" fontId="2"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4" borderId="3" xfId="0" applyFont="1" applyFill="1" applyBorder="1" applyAlignment="1">
      <alignment horizontal="left" vertical="center" wrapText="1"/>
    </xf>
    <xf numFmtId="0" fontId="2" fillId="0" borderId="11" xfId="0" applyNumberFormat="1" applyFont="1" applyFill="1" applyBorder="1" applyAlignment="1">
      <alignment horizontal="center" vertical="center"/>
    </xf>
    <xf numFmtId="0" fontId="23" fillId="0" borderId="11" xfId="0" applyNumberFormat="1" applyFont="1" applyFill="1" applyBorder="1" applyAlignment="1">
      <alignment horizontal="center" vertical="center"/>
    </xf>
    <xf numFmtId="0" fontId="2" fillId="0" borderId="16" xfId="0" applyFont="1" applyBorder="1" applyAlignment="1">
      <alignment horizontal="justify" vertical="center"/>
    </xf>
    <xf numFmtId="4" fontId="2" fillId="0" borderId="16" xfId="5" applyNumberFormat="1" applyFont="1" applyFill="1" applyBorder="1" applyAlignment="1">
      <alignment horizontal="center" vertical="center"/>
    </xf>
    <xf numFmtId="10" fontId="2" fillId="0" borderId="16" xfId="17" applyNumberFormat="1" applyFont="1" applyFill="1" applyBorder="1" applyAlignment="1">
      <alignment horizontal="center" vertical="center"/>
    </xf>
    <xf numFmtId="4" fontId="2" fillId="0" borderId="16" xfId="33" applyNumberFormat="1" applyFont="1" applyFill="1" applyBorder="1" applyAlignment="1">
      <alignment horizontal="center" vertical="center"/>
    </xf>
    <xf numFmtId="170" fontId="2" fillId="0" borderId="16" xfId="33" applyNumberFormat="1" applyFont="1" applyFill="1" applyBorder="1" applyAlignment="1">
      <alignment horizontal="center" vertical="center"/>
    </xf>
    <xf numFmtId="4" fontId="2" fillId="0" borderId="10" xfId="5" applyNumberFormat="1" applyFont="1" applyFill="1" applyBorder="1" applyAlignment="1">
      <alignment horizontal="center" vertical="center" wrapText="1"/>
    </xf>
    <xf numFmtId="14" fontId="2" fillId="0" borderId="16" xfId="33" applyNumberFormat="1" applyFont="1" applyFill="1" applyBorder="1" applyAlignment="1">
      <alignment horizontal="center" vertical="center"/>
    </xf>
    <xf numFmtId="0" fontId="1" fillId="0" borderId="16" xfId="0" applyFont="1" applyFill="1" applyBorder="1" applyAlignment="1">
      <alignment horizontal="left" vertical="center" wrapText="1"/>
    </xf>
    <xf numFmtId="0" fontId="1" fillId="0" borderId="16" xfId="0" applyFont="1" applyFill="1" applyBorder="1" applyAlignment="1">
      <alignment horizontal="right" vertical="center" wrapText="1"/>
    </xf>
    <xf numFmtId="0" fontId="1" fillId="0" borderId="16" xfId="0" applyFont="1" applyFill="1" applyBorder="1" applyAlignment="1">
      <alignment horizontal="center" vertical="center" wrapText="1"/>
    </xf>
    <xf numFmtId="4" fontId="1" fillId="0" borderId="16" xfId="0" applyNumberFormat="1" applyFont="1" applyFill="1" applyBorder="1" applyAlignment="1">
      <alignment horizontal="center" vertical="center" wrapText="1"/>
    </xf>
    <xf numFmtId="10" fontId="1" fillId="0" borderId="16" xfId="0" applyNumberFormat="1" applyFont="1" applyFill="1" applyBorder="1" applyAlignment="1">
      <alignment horizontal="center" vertical="center" wrapText="1"/>
    </xf>
    <xf numFmtId="0" fontId="1" fillId="0" borderId="18" xfId="0" applyFont="1" applyFill="1" applyBorder="1" applyAlignment="1">
      <alignment horizontal="center" vertical="center" wrapText="1"/>
    </xf>
    <xf numFmtId="170" fontId="2" fillId="0" borderId="18" xfId="0" applyNumberFormat="1" applyFont="1" applyBorder="1" applyAlignment="1">
      <alignment horizontal="center" vertical="center"/>
    </xf>
    <xf numFmtId="0" fontId="25" fillId="6" borderId="19" xfId="0" applyFont="1" applyFill="1" applyBorder="1" applyAlignment="1">
      <alignment horizontal="center" vertical="center" wrapText="1"/>
    </xf>
    <xf numFmtId="0" fontId="25" fillId="6" borderId="20" xfId="0" applyFont="1" applyFill="1" applyBorder="1" applyAlignment="1">
      <alignment horizontal="center" vertical="center" wrapText="1"/>
    </xf>
    <xf numFmtId="0" fontId="19" fillId="6" borderId="21" xfId="0" applyFont="1" applyFill="1" applyBorder="1" applyAlignment="1">
      <alignment vertical="center"/>
    </xf>
    <xf numFmtId="0" fontId="9" fillId="6" borderId="22"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14" xfId="0" applyNumberFormat="1" applyFont="1" applyFill="1" applyBorder="1" applyAlignment="1">
      <alignment vertical="center"/>
    </xf>
    <xf numFmtId="49" fontId="2" fillId="0" borderId="22" xfId="0" applyNumberFormat="1" applyFont="1" applyFill="1" applyBorder="1" applyAlignment="1">
      <alignment horizontal="center" vertical="center"/>
    </xf>
    <xf numFmtId="0" fontId="1" fillId="0" borderId="22" xfId="0" applyFont="1" applyFill="1" applyBorder="1" applyAlignment="1">
      <alignment horizontal="center" vertical="center"/>
    </xf>
    <xf numFmtId="0" fontId="22" fillId="0" borderId="14" xfId="0" applyNumberFormat="1" applyFont="1" applyFill="1" applyBorder="1" applyAlignment="1">
      <alignment horizontal="center" vertical="center"/>
    </xf>
    <xf numFmtId="0" fontId="22" fillId="0" borderId="22" xfId="0" applyFont="1" applyFill="1" applyBorder="1" applyAlignment="1">
      <alignment horizontal="center" vertical="center"/>
    </xf>
    <xf numFmtId="0" fontId="1" fillId="4" borderId="2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1" fillId="0" borderId="22" xfId="0" applyFont="1" applyFill="1" applyBorder="1" applyAlignment="1">
      <alignment horizontal="center" vertical="center"/>
    </xf>
    <xf numFmtId="0" fontId="21" fillId="0" borderId="14" xfId="0" applyNumberFormat="1" applyFont="1" applyFill="1" applyBorder="1" applyAlignment="1">
      <alignment horizontal="center" vertical="center"/>
    </xf>
    <xf numFmtId="0" fontId="1" fillId="0" borderId="14" xfId="0" applyNumberFormat="1" applyFont="1" applyFill="1" applyBorder="1" applyAlignment="1">
      <alignment horizontal="center" vertical="center"/>
    </xf>
    <xf numFmtId="0" fontId="2" fillId="0" borderId="22" xfId="0" applyFont="1" applyFill="1" applyBorder="1" applyAlignment="1">
      <alignment horizontal="center" vertical="center"/>
    </xf>
    <xf numFmtId="0" fontId="2" fillId="0" borderId="14" xfId="0" applyNumberFormat="1" applyFont="1" applyFill="1" applyBorder="1" applyAlignment="1">
      <alignment horizontal="center" vertical="center"/>
    </xf>
    <xf numFmtId="0" fontId="1" fillId="5" borderId="22"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0" borderId="22" xfId="0" applyFont="1" applyBorder="1" applyAlignment="1">
      <alignment horizontal="center" vertical="center" wrapText="1"/>
    </xf>
    <xf numFmtId="0" fontId="1" fillId="0" borderId="15" xfId="0" applyFont="1" applyFill="1" applyBorder="1" applyAlignment="1">
      <alignment horizontal="center" vertical="center" wrapText="1"/>
    </xf>
    <xf numFmtId="0" fontId="22" fillId="0" borderId="22" xfId="0" applyFont="1" applyBorder="1" applyAlignment="1">
      <alignment horizontal="center" vertical="center" wrapText="1"/>
    </xf>
    <xf numFmtId="0" fontId="2" fillId="0" borderId="15" xfId="0" applyNumberFormat="1" applyFont="1" applyFill="1" applyBorder="1" applyAlignment="1">
      <alignment horizontal="center" vertical="center"/>
    </xf>
    <xf numFmtId="0" fontId="30" fillId="0" borderId="23" xfId="0" applyFont="1" applyBorder="1" applyAlignment="1">
      <alignment horizontal="center" vertical="center"/>
    </xf>
    <xf numFmtId="0" fontId="30" fillId="0" borderId="24" xfId="0" applyFont="1" applyBorder="1" applyAlignment="1">
      <alignment horizontal="center" vertical="center"/>
    </xf>
    <xf numFmtId="0" fontId="31" fillId="0" borderId="24" xfId="0" applyFont="1" applyBorder="1" applyAlignment="1">
      <alignment vertical="center"/>
    </xf>
    <xf numFmtId="0" fontId="31" fillId="0" borderId="24" xfId="0" applyFont="1" applyBorder="1" applyAlignment="1">
      <alignment horizontal="center" vertical="center"/>
    </xf>
    <xf numFmtId="4" fontId="31" fillId="0" borderId="24" xfId="0" applyNumberFormat="1" applyFont="1" applyBorder="1" applyAlignment="1">
      <alignment horizontal="right" vertical="center"/>
    </xf>
    <xf numFmtId="4" fontId="31" fillId="0" borderId="24" xfId="0" applyNumberFormat="1" applyFont="1" applyBorder="1" applyAlignment="1">
      <alignment horizontal="center" vertical="center"/>
    </xf>
    <xf numFmtId="10" fontId="31" fillId="0" borderId="24" xfId="17" applyNumberFormat="1" applyFont="1" applyBorder="1" applyAlignment="1">
      <alignment horizontal="center" vertical="center"/>
    </xf>
    <xf numFmtId="170" fontId="31" fillId="0" borderId="24" xfId="0" applyNumberFormat="1" applyFont="1" applyBorder="1" applyAlignment="1">
      <alignment horizontal="center" vertical="center"/>
    </xf>
    <xf numFmtId="0" fontId="31" fillId="0" borderId="25" xfId="0" applyNumberFormat="1" applyFont="1" applyBorder="1" applyAlignment="1">
      <alignment horizontal="center" vertical="center"/>
    </xf>
    <xf numFmtId="0" fontId="23" fillId="0" borderId="16" xfId="0" applyFont="1" applyFill="1" applyBorder="1" applyAlignment="1">
      <alignment horizontal="justify" vertical="center" wrapText="1"/>
    </xf>
    <xf numFmtId="0" fontId="23" fillId="0" borderId="16" xfId="0" applyFont="1" applyFill="1" applyBorder="1" applyAlignment="1">
      <alignment horizontal="center" vertical="center" wrapText="1"/>
    </xf>
    <xf numFmtId="4" fontId="23" fillId="0" borderId="16" xfId="0" applyNumberFormat="1" applyFont="1" applyFill="1" applyBorder="1" applyAlignment="1">
      <alignment horizontal="center" vertical="center"/>
    </xf>
    <xf numFmtId="4" fontId="23" fillId="0" borderId="16" xfId="0" applyNumberFormat="1" applyFont="1" applyBorder="1" applyAlignment="1">
      <alignment horizontal="center" vertical="center"/>
    </xf>
    <xf numFmtId="10" fontId="23" fillId="0" borderId="16" xfId="17" applyNumberFormat="1" applyFont="1" applyBorder="1" applyAlignment="1">
      <alignment horizontal="center" vertical="center"/>
    </xf>
    <xf numFmtId="4" fontId="2" fillId="0" borderId="3" xfId="0" applyNumberFormat="1" applyFont="1" applyFill="1" applyBorder="1" applyAlignment="1">
      <alignment horizontal="center" vertical="center" wrapText="1"/>
    </xf>
    <xf numFmtId="0" fontId="2" fillId="0" borderId="10" xfId="0" applyFont="1" applyFill="1" applyBorder="1" applyAlignment="1">
      <alignment vertical="center" wrapText="1"/>
    </xf>
    <xf numFmtId="14" fontId="2" fillId="0" borderId="10" xfId="33" applyNumberFormat="1" applyFont="1" applyFill="1" applyBorder="1" applyAlignment="1">
      <alignment horizontal="left" vertical="center"/>
    </xf>
    <xf numFmtId="0" fontId="2" fillId="0" borderId="10" xfId="0" applyFont="1" applyFill="1" applyBorder="1" applyAlignment="1">
      <alignment horizontal="justify" vertical="center"/>
    </xf>
    <xf numFmtId="2" fontId="2" fillId="0" borderId="10" xfId="17" applyNumberFormat="1" applyFont="1" applyFill="1" applyBorder="1" applyAlignment="1">
      <alignment horizontal="center" vertical="center" wrapText="1"/>
    </xf>
    <xf numFmtId="4" fontId="23" fillId="0" borderId="10" xfId="0" applyNumberFormat="1" applyFont="1" applyFill="1" applyBorder="1" applyAlignment="1">
      <alignment horizontal="center"/>
    </xf>
    <xf numFmtId="0" fontId="21" fillId="0" borderId="17"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32" fillId="0" borderId="10" xfId="0" applyFont="1" applyBorder="1" applyAlignment="1">
      <alignment vertical="center" wrapText="1"/>
    </xf>
    <xf numFmtId="0" fontId="32" fillId="0" borderId="12" xfId="0" applyFont="1" applyBorder="1" applyAlignment="1">
      <alignment vertical="center" wrapText="1"/>
    </xf>
    <xf numFmtId="0" fontId="0" fillId="7" borderId="0" xfId="0" applyFill="1" applyBorder="1" applyAlignment="1">
      <alignment horizontal="center" vertical="center"/>
    </xf>
    <xf numFmtId="0" fontId="0" fillId="7" borderId="0" xfId="0" applyFill="1"/>
    <xf numFmtId="0" fontId="0" fillId="7" borderId="0" xfId="0" applyFill="1" applyBorder="1" applyAlignment="1">
      <alignment vertical="center"/>
    </xf>
    <xf numFmtId="0" fontId="0" fillId="7" borderId="0" xfId="0" applyFill="1" applyAlignment="1">
      <alignment vertical="center"/>
    </xf>
    <xf numFmtId="0" fontId="19" fillId="7" borderId="0" xfId="0" applyFont="1" applyFill="1" applyAlignment="1">
      <alignment vertical="center"/>
    </xf>
    <xf numFmtId="0" fontId="20" fillId="7" borderId="0" xfId="0" applyFont="1" applyFill="1" applyAlignment="1">
      <alignment vertical="center"/>
    </xf>
    <xf numFmtId="0" fontId="9" fillId="7" borderId="0" xfId="0" applyFont="1" applyFill="1" applyAlignment="1">
      <alignment vertical="center"/>
    </xf>
    <xf numFmtId="0" fontId="4" fillId="7" borderId="0" xfId="0" applyFont="1" applyFill="1" applyAlignment="1">
      <alignment vertical="center"/>
    </xf>
    <xf numFmtId="0" fontId="17" fillId="7" borderId="0" xfId="0" applyFont="1" applyFill="1" applyAlignment="1">
      <alignment vertical="center"/>
    </xf>
    <xf numFmtId="4" fontId="20" fillId="7" borderId="0" xfId="0" applyNumberFormat="1" applyFont="1" applyFill="1" applyAlignment="1">
      <alignment vertical="center"/>
    </xf>
    <xf numFmtId="0" fontId="18" fillId="7" borderId="0" xfId="0" applyFont="1" applyFill="1" applyBorder="1" applyAlignment="1">
      <alignment horizontal="center" vertical="center"/>
    </xf>
    <xf numFmtId="0" fontId="0" fillId="7" borderId="0" xfId="0" applyFill="1" applyAlignment="1">
      <alignment horizontal="center" vertical="center"/>
    </xf>
    <xf numFmtId="0" fontId="33" fillId="7" borderId="0" xfId="0" applyFont="1" applyFill="1" applyAlignment="1">
      <alignment vertical="center"/>
    </xf>
    <xf numFmtId="0" fontId="17" fillId="7" borderId="0" xfId="0" applyFont="1" applyFill="1" applyAlignment="1">
      <alignment vertical="center" wrapText="1"/>
    </xf>
    <xf numFmtId="0" fontId="2" fillId="8" borderId="0" xfId="42" applyFont="1" applyFill="1" applyBorder="1"/>
    <xf numFmtId="0" fontId="2" fillId="0" borderId="0" xfId="42" applyFont="1" applyBorder="1"/>
    <xf numFmtId="4" fontId="2" fillId="0" borderId="0" xfId="42" applyNumberFormat="1" applyFont="1" applyBorder="1" applyAlignment="1">
      <alignment horizontal="right"/>
    </xf>
    <xf numFmtId="0" fontId="2" fillId="10" borderId="0" xfId="42" applyFont="1" applyFill="1" applyBorder="1"/>
    <xf numFmtId="10" fontId="2" fillId="11" borderId="23" xfId="42" applyNumberFormat="1" applyFont="1" applyFill="1" applyBorder="1" applyAlignment="1">
      <alignment horizontal="center" vertical="center" wrapText="1"/>
    </xf>
    <xf numFmtId="4" fontId="2" fillId="11" borderId="25" xfId="42" applyNumberFormat="1" applyFont="1" applyFill="1" applyBorder="1" applyAlignment="1">
      <alignment horizontal="center" vertical="center" wrapText="1"/>
    </xf>
    <xf numFmtId="4" fontId="2" fillId="11" borderId="24" xfId="42" applyNumberFormat="1" applyFont="1" applyFill="1" applyBorder="1" applyAlignment="1">
      <alignment horizontal="center" vertical="center" wrapText="1"/>
    </xf>
    <xf numFmtId="10" fontId="2" fillId="11" borderId="24" xfId="42" applyNumberFormat="1" applyFont="1" applyFill="1" applyBorder="1" applyAlignment="1">
      <alignment horizontal="center" vertical="center" wrapText="1"/>
    </xf>
    <xf numFmtId="0" fontId="2" fillId="10" borderId="0" xfId="42" applyFont="1" applyFill="1" applyBorder="1" applyAlignment="1">
      <alignment horizontal="center"/>
    </xf>
    <xf numFmtId="0" fontId="2" fillId="0" borderId="0" xfId="42" applyFont="1" applyBorder="1" applyAlignment="1">
      <alignment horizontal="center"/>
    </xf>
    <xf numFmtId="174" fontId="2" fillId="11" borderId="50" xfId="42" applyNumberFormat="1" applyFont="1" applyFill="1" applyBorder="1" applyAlignment="1">
      <alignment vertical="center" wrapText="1"/>
    </xf>
    <xf numFmtId="175" fontId="2" fillId="11" borderId="49" xfId="42" applyNumberFormat="1" applyFont="1" applyFill="1" applyBorder="1" applyAlignment="1">
      <alignment vertical="center" wrapText="1"/>
    </xf>
    <xf numFmtId="9" fontId="2" fillId="11" borderId="16" xfId="42" applyNumberFormat="1" applyFont="1" applyFill="1" applyBorder="1" applyAlignment="1">
      <alignment vertical="center" wrapText="1"/>
    </xf>
    <xf numFmtId="0" fontId="1" fillId="10" borderId="21" xfId="42" applyFont="1" applyFill="1" applyBorder="1" applyAlignment="1">
      <alignment horizontal="center"/>
    </xf>
    <xf numFmtId="10" fontId="2" fillId="10" borderId="21" xfId="42" applyNumberFormat="1" applyFont="1" applyFill="1" applyBorder="1" applyAlignment="1">
      <alignment horizontal="right" vertical="center" wrapText="1"/>
    </xf>
    <xf numFmtId="44" fontId="2" fillId="10" borderId="28" xfId="42" applyNumberFormat="1" applyFont="1" applyFill="1" applyBorder="1" applyAlignment="1">
      <alignment horizontal="right" vertical="center" wrapText="1"/>
    </xf>
    <xf numFmtId="9" fontId="2" fillId="0" borderId="21" xfId="42" applyNumberFormat="1" applyFont="1" applyBorder="1" applyAlignment="1">
      <alignment horizontal="center" vertical="center" wrapText="1"/>
    </xf>
    <xf numFmtId="4" fontId="2" fillId="0" borderId="5" xfId="42" applyNumberFormat="1" applyFont="1" applyBorder="1" applyAlignment="1">
      <alignment horizontal="right" vertical="center" wrapText="1"/>
    </xf>
    <xf numFmtId="9" fontId="2" fillId="0" borderId="5" xfId="17" applyFont="1" applyFill="1" applyBorder="1" applyAlignment="1">
      <alignment horizontal="right" vertical="center" wrapText="1"/>
    </xf>
    <xf numFmtId="0" fontId="1" fillId="10" borderId="52" xfId="42" applyFont="1" applyFill="1" applyBorder="1" applyAlignment="1">
      <alignment wrapText="1"/>
    </xf>
    <xf numFmtId="9" fontId="2" fillId="12" borderId="21" xfId="42" applyNumberFormat="1" applyFont="1" applyFill="1" applyBorder="1" applyAlignment="1">
      <alignment horizontal="center" vertical="center" wrapText="1"/>
    </xf>
    <xf numFmtId="9" fontId="2" fillId="12" borderId="5" xfId="17" applyFont="1" applyFill="1" applyBorder="1" applyAlignment="1">
      <alignment horizontal="right" vertical="center" wrapText="1"/>
    </xf>
    <xf numFmtId="0" fontId="1" fillId="10" borderId="52" xfId="42" applyFont="1" applyFill="1" applyBorder="1"/>
    <xf numFmtId="10" fontId="2" fillId="13" borderId="35" xfId="42" applyNumberFormat="1" applyFont="1" applyFill="1" applyBorder="1" applyAlignment="1">
      <alignment horizontal="right"/>
    </xf>
    <xf numFmtId="44" fontId="39" fillId="13" borderId="36" xfId="42" applyNumberFormat="1" applyFont="1" applyFill="1" applyBorder="1" applyAlignment="1">
      <alignment horizontal="right"/>
    </xf>
    <xf numFmtId="10" fontId="2" fillId="13" borderId="22" xfId="42" applyNumberFormat="1" applyFont="1" applyFill="1" applyBorder="1" applyAlignment="1">
      <alignment horizontal="right"/>
    </xf>
    <xf numFmtId="4" fontId="2" fillId="13" borderId="14" xfId="42" applyNumberFormat="1" applyFont="1" applyFill="1" applyBorder="1" applyAlignment="1">
      <alignment horizontal="right"/>
    </xf>
    <xf numFmtId="10" fontId="2" fillId="13" borderId="22" xfId="42" applyNumberFormat="1" applyFont="1" applyFill="1" applyBorder="1" applyAlignment="1">
      <alignment horizontal="center"/>
    </xf>
    <xf numFmtId="4" fontId="2" fillId="13" borderId="3" xfId="42" applyNumberFormat="1" applyFont="1" applyFill="1" applyBorder="1" applyAlignment="1">
      <alignment horizontal="right"/>
    </xf>
    <xf numFmtId="10" fontId="2" fillId="13" borderId="34" xfId="42" applyNumberFormat="1" applyFont="1" applyFill="1" applyBorder="1" applyAlignment="1">
      <alignment horizontal="center"/>
    </xf>
    <xf numFmtId="10" fontId="2" fillId="13" borderId="23" xfId="42" applyNumberFormat="1" applyFont="1" applyFill="1" applyBorder="1" applyAlignment="1">
      <alignment horizontal="right"/>
    </xf>
    <xf numFmtId="4" fontId="2" fillId="13" borderId="25" xfId="42" applyNumberFormat="1" applyFont="1" applyFill="1" applyBorder="1" applyAlignment="1">
      <alignment horizontal="right"/>
    </xf>
    <xf numFmtId="10" fontId="2" fillId="13" borderId="23" xfId="42" applyNumberFormat="1" applyFont="1" applyFill="1" applyBorder="1" applyAlignment="1">
      <alignment horizontal="center"/>
    </xf>
    <xf numFmtId="4" fontId="2" fillId="13" borderId="24" xfId="42" applyNumberFormat="1" applyFont="1" applyFill="1" applyBorder="1" applyAlignment="1">
      <alignment horizontal="right"/>
    </xf>
    <xf numFmtId="10" fontId="2" fillId="13" borderId="53" xfId="42" applyNumberFormat="1" applyFont="1" applyFill="1" applyBorder="1" applyAlignment="1">
      <alignment horizontal="center"/>
    </xf>
    <xf numFmtId="0" fontId="2" fillId="10" borderId="37" xfId="42" applyFont="1" applyFill="1" applyBorder="1"/>
    <xf numFmtId="0" fontId="2" fillId="10" borderId="38" xfId="42" applyFont="1" applyFill="1" applyBorder="1"/>
    <xf numFmtId="10" fontId="2" fillId="10" borderId="38" xfId="42" applyNumberFormat="1" applyFont="1" applyFill="1" applyBorder="1" applyAlignment="1">
      <alignment horizontal="right"/>
    </xf>
    <xf numFmtId="4" fontId="2" fillId="10" borderId="38" xfId="42" applyNumberFormat="1" applyFont="1" applyFill="1" applyBorder="1" applyAlignment="1">
      <alignment horizontal="right"/>
    </xf>
    <xf numFmtId="0" fontId="2" fillId="10" borderId="40" xfId="42" applyFont="1" applyFill="1" applyBorder="1"/>
    <xf numFmtId="4" fontId="2" fillId="10" borderId="0" xfId="42" applyNumberFormat="1" applyFont="1" applyFill="1" applyBorder="1" applyAlignment="1">
      <alignment horizontal="right"/>
    </xf>
    <xf numFmtId="10" fontId="2" fillId="10" borderId="0" xfId="42" applyNumberFormat="1" applyFont="1" applyFill="1" applyBorder="1" applyAlignment="1">
      <alignment horizontal="right"/>
    </xf>
    <xf numFmtId="4" fontId="2" fillId="10" borderId="40" xfId="42" applyNumberFormat="1" applyFont="1" applyFill="1" applyBorder="1" applyAlignment="1">
      <alignment horizontal="right"/>
    </xf>
    <xf numFmtId="0" fontId="2" fillId="0" borderId="0" xfId="42" applyFont="1" applyBorder="1" applyAlignment="1">
      <alignment horizontal="right"/>
    </xf>
    <xf numFmtId="10" fontId="2" fillId="0" borderId="0" xfId="42" applyNumberFormat="1" applyFont="1" applyBorder="1" applyAlignment="1">
      <alignment horizontal="right"/>
    </xf>
    <xf numFmtId="0" fontId="2" fillId="10" borderId="42" xfId="42" applyFont="1" applyFill="1" applyBorder="1"/>
    <xf numFmtId="10" fontId="2" fillId="10" borderId="43" xfId="42" applyNumberFormat="1" applyFont="1" applyFill="1" applyBorder="1" applyAlignment="1">
      <alignment horizontal="right"/>
    </xf>
    <xf numFmtId="10" fontId="2" fillId="8" borderId="43" xfId="42" applyNumberFormat="1" applyFont="1" applyFill="1" applyBorder="1" applyAlignment="1">
      <alignment horizontal="right"/>
    </xf>
    <xf numFmtId="4" fontId="2" fillId="8" borderId="43" xfId="42" applyNumberFormat="1" applyFont="1" applyFill="1" applyBorder="1" applyAlignment="1">
      <alignment horizontal="right"/>
    </xf>
    <xf numFmtId="0" fontId="2" fillId="8" borderId="0" xfId="42" applyFont="1" applyFill="1" applyBorder="1" applyAlignment="1">
      <alignment wrapText="1"/>
    </xf>
    <xf numFmtId="165" fontId="2" fillId="0" borderId="5" xfId="5" applyFont="1" applyBorder="1" applyAlignment="1">
      <alignment horizontal="right" vertical="center" wrapText="1"/>
    </xf>
    <xf numFmtId="0" fontId="1" fillId="11" borderId="21" xfId="42" applyFont="1" applyFill="1" applyBorder="1" applyAlignment="1">
      <alignment horizontal="center" vertical="center"/>
    </xf>
    <xf numFmtId="0" fontId="1" fillId="11" borderId="52" xfId="42" applyFont="1" applyFill="1" applyBorder="1" applyAlignment="1">
      <alignment horizontal="center" vertical="center" wrapText="1"/>
    </xf>
    <xf numFmtId="0" fontId="2" fillId="8" borderId="0" xfId="42" applyFont="1" applyFill="1" applyBorder="1" applyAlignment="1">
      <alignment vertical="center"/>
    </xf>
    <xf numFmtId="0" fontId="2" fillId="10" borderId="0" xfId="42" applyFont="1" applyFill="1" applyBorder="1" applyAlignment="1">
      <alignment vertical="center"/>
    </xf>
    <xf numFmtId="0" fontId="2" fillId="0" borderId="0" xfId="42" applyFont="1" applyBorder="1" applyAlignment="1">
      <alignment vertical="center"/>
    </xf>
    <xf numFmtId="9" fontId="2" fillId="11" borderId="15" xfId="42" applyNumberFormat="1" applyFont="1" applyFill="1" applyBorder="1" applyAlignment="1">
      <alignment vertical="center" wrapText="1"/>
    </xf>
    <xf numFmtId="165" fontId="2" fillId="0" borderId="28" xfId="5" applyFont="1" applyBorder="1" applyAlignment="1">
      <alignment horizontal="right" vertical="center" wrapText="1"/>
    </xf>
    <xf numFmtId="4" fontId="2" fillId="0" borderId="28" xfId="42" applyNumberFormat="1" applyFont="1" applyBorder="1" applyAlignment="1">
      <alignment horizontal="right" vertical="center" wrapText="1"/>
    </xf>
    <xf numFmtId="4" fontId="2" fillId="10" borderId="39" xfId="42" applyNumberFormat="1" applyFont="1" applyFill="1" applyBorder="1" applyAlignment="1">
      <alignment horizontal="right"/>
    </xf>
    <xf numFmtId="4" fontId="2" fillId="10" borderId="41" xfId="42" applyNumberFormat="1" applyFont="1" applyFill="1" applyBorder="1" applyAlignment="1">
      <alignment horizontal="right"/>
    </xf>
    <xf numFmtId="4" fontId="2" fillId="8" borderId="44" xfId="42" applyNumberFormat="1" applyFont="1" applyFill="1" applyBorder="1" applyAlignment="1">
      <alignment horizontal="right"/>
    </xf>
    <xf numFmtId="0" fontId="0" fillId="8" borderId="37" xfId="0" applyFill="1" applyBorder="1"/>
    <xf numFmtId="0" fontId="0" fillId="8" borderId="38" xfId="0" applyFill="1" applyBorder="1"/>
    <xf numFmtId="10" fontId="38" fillId="8" borderId="38" xfId="42" applyNumberFormat="1" applyFont="1" applyFill="1" applyBorder="1"/>
    <xf numFmtId="0" fontId="0" fillId="8" borderId="40" xfId="0" applyFill="1" applyBorder="1"/>
    <xf numFmtId="0" fontId="0" fillId="8" borderId="0" xfId="0" applyFill="1"/>
    <xf numFmtId="10" fontId="38" fillId="8" borderId="0" xfId="42" applyNumberFormat="1" applyFont="1" applyFill="1" applyBorder="1"/>
    <xf numFmtId="0" fontId="36" fillId="8" borderId="40" xfId="0" applyFont="1" applyFill="1" applyBorder="1"/>
    <xf numFmtId="10" fontId="2" fillId="8" borderId="0" xfId="42" applyNumberFormat="1" applyFont="1" applyFill="1" applyBorder="1"/>
    <xf numFmtId="4" fontId="2" fillId="8" borderId="0" xfId="42" applyNumberFormat="1" applyFont="1" applyFill="1" applyBorder="1" applyAlignment="1">
      <alignment horizontal="right"/>
    </xf>
    <xf numFmtId="0" fontId="2" fillId="8" borderId="0" xfId="42" applyFont="1" applyFill="1" applyBorder="1" applyAlignment="1">
      <alignment horizontal="center"/>
    </xf>
    <xf numFmtId="10" fontId="2" fillId="8" borderId="0" xfId="42" applyNumberFormat="1" applyFont="1" applyFill="1" applyBorder="1" applyAlignment="1">
      <alignment horizontal="right"/>
    </xf>
    <xf numFmtId="0" fontId="29" fillId="0" borderId="6" xfId="0" applyFont="1" applyFill="1" applyBorder="1" applyAlignment="1">
      <alignment horizontal="center"/>
    </xf>
    <xf numFmtId="0" fontId="29" fillId="0" borderId="7" xfId="0" applyFont="1" applyFill="1" applyBorder="1" applyAlignment="1">
      <alignment horizontal="center"/>
    </xf>
    <xf numFmtId="0" fontId="29" fillId="0" borderId="26" xfId="0" applyFont="1" applyBorder="1" applyAlignment="1">
      <alignment horizontal="center"/>
    </xf>
    <xf numFmtId="0" fontId="29" fillId="0" borderId="27" xfId="0" applyFont="1" applyBorder="1" applyAlignment="1">
      <alignment horizontal="center"/>
    </xf>
    <xf numFmtId="166" fontId="9" fillId="6" borderId="5" xfId="33" applyNumberFormat="1" applyFont="1" applyFill="1" applyBorder="1" applyAlignment="1">
      <alignment horizontal="center" vertical="center"/>
    </xf>
    <xf numFmtId="166" fontId="9" fillId="6" borderId="28" xfId="33" applyNumberFormat="1" applyFont="1" applyFill="1" applyBorder="1" applyAlignment="1">
      <alignment horizontal="center" vertical="center"/>
    </xf>
    <xf numFmtId="166" fontId="9" fillId="6" borderId="3" xfId="33" applyNumberFormat="1" applyFont="1" applyFill="1" applyBorder="1" applyAlignment="1">
      <alignment horizontal="center" vertical="center"/>
    </xf>
    <xf numFmtId="166" fontId="9" fillId="6" borderId="14" xfId="33" applyNumberFormat="1" applyFont="1" applyFill="1" applyBorder="1" applyAlignment="1">
      <alignment horizontal="center" vertical="center"/>
    </xf>
    <xf numFmtId="0" fontId="34" fillId="0" borderId="0" xfId="0" applyFont="1" applyFill="1" applyBorder="1" applyAlignment="1">
      <alignment horizontal="center" vertical="center"/>
    </xf>
    <xf numFmtId="0" fontId="29" fillId="0" borderId="29" xfId="0" applyFont="1" applyBorder="1" applyAlignment="1">
      <alignment horizontal="center"/>
    </xf>
    <xf numFmtId="0" fontId="29" fillId="0" borderId="30" xfId="0" applyFont="1" applyBorder="1" applyAlignment="1">
      <alignment horizontal="center"/>
    </xf>
    <xf numFmtId="0" fontId="23" fillId="0" borderId="0" xfId="0" applyFont="1"/>
    <xf numFmtId="0" fontId="13" fillId="8" borderId="31" xfId="0" applyFont="1" applyFill="1" applyBorder="1" applyAlignment="1">
      <alignment horizontal="center" vertical="center" wrapText="1"/>
    </xf>
    <xf numFmtId="0" fontId="24" fillId="8" borderId="32" xfId="0" applyFont="1" applyFill="1" applyBorder="1" applyAlignment="1">
      <alignment horizontal="center" vertical="center" wrapText="1"/>
    </xf>
    <xf numFmtId="0" fontId="24" fillId="8" borderId="33" xfId="0" applyFont="1" applyFill="1" applyBorder="1" applyAlignment="1">
      <alignment horizontal="center" vertical="center" wrapText="1"/>
    </xf>
    <xf numFmtId="166" fontId="1" fillId="0" borderId="0" xfId="33" applyNumberFormat="1" applyFont="1" applyFill="1" applyBorder="1" applyAlignment="1">
      <alignment horizontal="center" vertical="center"/>
    </xf>
    <xf numFmtId="0" fontId="31" fillId="0" borderId="0" xfId="0" applyFont="1" applyAlignment="1">
      <alignment horizontal="center" vertical="center"/>
    </xf>
    <xf numFmtId="0" fontId="2" fillId="13" borderId="23" xfId="42" applyFont="1" applyFill="1" applyBorder="1" applyAlignment="1">
      <alignment horizontal="right"/>
    </xf>
    <xf numFmtId="0" fontId="2" fillId="13" borderId="51" xfId="42" applyFont="1" applyFill="1" applyBorder="1" applyAlignment="1">
      <alignment horizontal="right"/>
    </xf>
    <xf numFmtId="0" fontId="2" fillId="11" borderId="46" xfId="42" applyFont="1" applyFill="1" applyBorder="1" applyAlignment="1">
      <alignment horizontal="center"/>
    </xf>
    <xf numFmtId="0" fontId="2" fillId="11" borderId="47" xfId="42" applyFont="1" applyFill="1" applyBorder="1" applyAlignment="1">
      <alignment horizontal="center"/>
    </xf>
    <xf numFmtId="0" fontId="2" fillId="11" borderId="65" xfId="42" applyFont="1" applyFill="1" applyBorder="1" applyAlignment="1">
      <alignment horizontal="center"/>
    </xf>
    <xf numFmtId="0" fontId="2" fillId="11" borderId="50" xfId="42" applyFont="1" applyFill="1" applyBorder="1" applyAlignment="1">
      <alignment horizontal="center" vertical="center" wrapText="1"/>
    </xf>
    <xf numFmtId="0" fontId="2" fillId="11" borderId="34" xfId="42" applyFont="1" applyFill="1" applyBorder="1" applyAlignment="1">
      <alignment horizontal="center" vertical="center" wrapText="1"/>
    </xf>
    <xf numFmtId="0" fontId="2" fillId="11" borderId="3" xfId="42" applyFont="1" applyFill="1" applyBorder="1" applyAlignment="1">
      <alignment horizontal="center" vertical="center" wrapText="1"/>
    </xf>
    <xf numFmtId="0" fontId="2" fillId="11" borderId="14" xfId="42" applyFont="1" applyFill="1" applyBorder="1" applyAlignment="1">
      <alignment horizontal="center" vertical="center" wrapText="1"/>
    </xf>
    <xf numFmtId="0" fontId="2" fillId="13" borderId="35" xfId="42" applyFont="1" applyFill="1" applyBorder="1" applyAlignment="1">
      <alignment horizontal="right"/>
    </xf>
    <xf numFmtId="0" fontId="2" fillId="13" borderId="45" xfId="42" applyFont="1" applyFill="1" applyBorder="1" applyAlignment="1">
      <alignment horizontal="right"/>
    </xf>
    <xf numFmtId="0" fontId="2" fillId="13" borderId="22" xfId="42" applyFont="1" applyFill="1" applyBorder="1" applyAlignment="1">
      <alignment horizontal="right"/>
    </xf>
    <xf numFmtId="0" fontId="2" fillId="13" borderId="17" xfId="42" applyFont="1" applyFill="1" applyBorder="1" applyAlignment="1">
      <alignment horizontal="right"/>
    </xf>
    <xf numFmtId="0" fontId="2" fillId="11" borderId="35" xfId="42" applyFont="1" applyFill="1" applyBorder="1" applyAlignment="1">
      <alignment horizontal="center" vertical="center"/>
    </xf>
    <xf numFmtId="0" fontId="2" fillId="11" borderId="22" xfId="42" applyFont="1" applyFill="1" applyBorder="1" applyAlignment="1">
      <alignment horizontal="center" vertical="center"/>
    </xf>
    <xf numFmtId="0" fontId="2" fillId="11" borderId="23" xfId="42" applyFont="1" applyFill="1" applyBorder="1" applyAlignment="1">
      <alignment horizontal="center" vertical="center"/>
    </xf>
    <xf numFmtId="0" fontId="2" fillId="11" borderId="45" xfId="42" applyFont="1" applyFill="1" applyBorder="1" applyAlignment="1">
      <alignment horizontal="center" vertical="center" wrapText="1"/>
    </xf>
    <xf numFmtId="0" fontId="2" fillId="11" borderId="17" xfId="42" applyFont="1" applyFill="1" applyBorder="1" applyAlignment="1">
      <alignment horizontal="center" vertical="center" wrapText="1"/>
    </xf>
    <xf numFmtId="0" fontId="2" fillId="11" borderId="51" xfId="42" applyFont="1" applyFill="1" applyBorder="1" applyAlignment="1">
      <alignment horizontal="center" vertical="center" wrapText="1"/>
    </xf>
    <xf numFmtId="0" fontId="2" fillId="11" borderId="37" xfId="42" applyFont="1" applyFill="1" applyBorder="1" applyAlignment="1">
      <alignment horizontal="center" vertical="center" wrapText="1"/>
    </xf>
    <xf numFmtId="0" fontId="2" fillId="11" borderId="39" xfId="42" applyFont="1" applyFill="1" applyBorder="1" applyAlignment="1">
      <alignment horizontal="center" vertical="center" wrapText="1"/>
    </xf>
    <xf numFmtId="0" fontId="2" fillId="11" borderId="48" xfId="42" applyFont="1" applyFill="1" applyBorder="1" applyAlignment="1">
      <alignment horizontal="center" vertical="center" wrapText="1"/>
    </xf>
    <xf numFmtId="0" fontId="2" fillId="11" borderId="49" xfId="42" applyFont="1" applyFill="1" applyBorder="1" applyAlignment="1">
      <alignment horizontal="center" vertical="center" wrapText="1"/>
    </xf>
    <xf numFmtId="0" fontId="29" fillId="8" borderId="40" xfId="0" applyFont="1" applyFill="1" applyBorder="1" applyAlignment="1" applyProtection="1">
      <alignment horizontal="center" wrapText="1"/>
      <protection locked="0"/>
    </xf>
    <xf numFmtId="0" fontId="29" fillId="8" borderId="0" xfId="0" applyFont="1" applyFill="1" applyBorder="1" applyAlignment="1" applyProtection="1">
      <alignment horizontal="center" wrapText="1"/>
      <protection locked="0"/>
    </xf>
    <xf numFmtId="0" fontId="23" fillId="8" borderId="40" xfId="0" applyFont="1" applyFill="1" applyBorder="1" applyAlignment="1" applyProtection="1">
      <alignment horizontal="center" wrapText="1"/>
      <protection locked="0"/>
    </xf>
    <xf numFmtId="0" fontId="23" fillId="8" borderId="0" xfId="0" applyFont="1" applyFill="1" applyBorder="1" applyAlignment="1" applyProtection="1">
      <alignment horizontal="center" wrapText="1"/>
      <protection locked="0"/>
    </xf>
  </cellXfs>
  <cellStyles count="673">
    <cellStyle name="12" xfId="1"/>
    <cellStyle name="20% - Accent1" xfId="43"/>
    <cellStyle name="20% - Accent1 2" xfId="44"/>
    <cellStyle name="20% - Accent2" xfId="45"/>
    <cellStyle name="20% - Accent2 2" xfId="46"/>
    <cellStyle name="20% - Accent3" xfId="47"/>
    <cellStyle name="20% - Accent3 2" xfId="48"/>
    <cellStyle name="20% - Accent4" xfId="49"/>
    <cellStyle name="20% - Accent4 2" xfId="50"/>
    <cellStyle name="20% - Accent5" xfId="51"/>
    <cellStyle name="20% - Accent6" xfId="52"/>
    <cellStyle name="20% - Accent6 2" xfId="53"/>
    <cellStyle name="20% - Ênfase1 2" xfId="54"/>
    <cellStyle name="20% - Ênfase1 2 2" xfId="55"/>
    <cellStyle name="20% - Ênfase1 2 2 2" xfId="56"/>
    <cellStyle name="20% - Ênfase1 2 2 3" xfId="57"/>
    <cellStyle name="20% - Ênfase1 2 2 4" xfId="58"/>
    <cellStyle name="20% - Ênfase1 2 2 5" xfId="59"/>
    <cellStyle name="20% - Ênfase1 2 3" xfId="60"/>
    <cellStyle name="20% - Ênfase1 2 4" xfId="61"/>
    <cellStyle name="20% - Ênfase1 2 5" xfId="62"/>
    <cellStyle name="20% - Ênfase1 3" xfId="63"/>
    <cellStyle name="20% - Ênfase1 3 2" xfId="64"/>
    <cellStyle name="20% - Ênfase1 3 3" xfId="65"/>
    <cellStyle name="20% - Ênfase1 3 4" xfId="66"/>
    <cellStyle name="20% - Ênfase1 3 5" xfId="67"/>
    <cellStyle name="20% - Ênfase2 2" xfId="68"/>
    <cellStyle name="20% - Ênfase2 2 2" xfId="69"/>
    <cellStyle name="20% - Ênfase2 2 2 2" xfId="70"/>
    <cellStyle name="20% - Ênfase2 2 2 3" xfId="71"/>
    <cellStyle name="20% - Ênfase2 2 2 4" xfId="72"/>
    <cellStyle name="20% - Ênfase2 2 2 5" xfId="73"/>
    <cellStyle name="20% - Ênfase2 2 3" xfId="74"/>
    <cellStyle name="20% - Ênfase2 2 4" xfId="75"/>
    <cellStyle name="20% - Ênfase2 2 5" xfId="76"/>
    <cellStyle name="20% - Ênfase2 3" xfId="77"/>
    <cellStyle name="20% - Ênfase2 3 2" xfId="78"/>
    <cellStyle name="20% - Ênfase2 3 3" xfId="79"/>
    <cellStyle name="20% - Ênfase2 3 4" xfId="80"/>
    <cellStyle name="20% - Ênfase2 3 5" xfId="81"/>
    <cellStyle name="20% - Ênfase3 2" xfId="82"/>
    <cellStyle name="20% - Ênfase3 2 2" xfId="83"/>
    <cellStyle name="20% - Ênfase3 2 2 2" xfId="84"/>
    <cellStyle name="20% - Ênfase3 2 2 3" xfId="85"/>
    <cellStyle name="20% - Ênfase3 2 2 4" xfId="86"/>
    <cellStyle name="20% - Ênfase3 2 2 5" xfId="87"/>
    <cellStyle name="20% - Ênfase3 2 3" xfId="88"/>
    <cellStyle name="20% - Ênfase3 2 4" xfId="89"/>
    <cellStyle name="20% - Ênfase3 2 5" xfId="90"/>
    <cellStyle name="20% - Ênfase3 3" xfId="91"/>
    <cellStyle name="20% - Ênfase4 2" xfId="92"/>
    <cellStyle name="20% - Ênfase4 2 2" xfId="93"/>
    <cellStyle name="20% - Ênfase4 2 2 2" xfId="94"/>
    <cellStyle name="20% - Ênfase4 2 2 3" xfId="95"/>
    <cellStyle name="20% - Ênfase4 2 2 4" xfId="96"/>
    <cellStyle name="20% - Ênfase4 2 2 5" xfId="97"/>
    <cellStyle name="20% - Ênfase4 2 3" xfId="98"/>
    <cellStyle name="20% - Ênfase4 2 4" xfId="99"/>
    <cellStyle name="20% - Ênfase4 2 5" xfId="100"/>
    <cellStyle name="20% - Ênfase4 3" xfId="101"/>
    <cellStyle name="20% - Ênfase4 3 2" xfId="102"/>
    <cellStyle name="20% - Ênfase4 3 3" xfId="103"/>
    <cellStyle name="20% - Ênfase4 3 4" xfId="104"/>
    <cellStyle name="20% - Ênfase4 3 5" xfId="105"/>
    <cellStyle name="20% - Ênfase5 2" xfId="106"/>
    <cellStyle name="20% - Ênfase5 2 2" xfId="107"/>
    <cellStyle name="20% - Ênfase5 2 2 2" xfId="108"/>
    <cellStyle name="20% - Ênfase5 2 2 3" xfId="109"/>
    <cellStyle name="20% - Ênfase5 2 2 4" xfId="110"/>
    <cellStyle name="20% - Ênfase5 2 2 5" xfId="111"/>
    <cellStyle name="20% - Ênfase5 2 3" xfId="112"/>
    <cellStyle name="20% - Ênfase5 2 4" xfId="113"/>
    <cellStyle name="20% - Ênfase5 2 5" xfId="114"/>
    <cellStyle name="20% - Ênfase6 2" xfId="115"/>
    <cellStyle name="20% - Ênfase6 2 2" xfId="116"/>
    <cellStyle name="20% - Ênfase6 2 2 2" xfId="117"/>
    <cellStyle name="20% - Ênfase6 2 2 3" xfId="118"/>
    <cellStyle name="20% - Ênfase6 2 2 4" xfId="119"/>
    <cellStyle name="20% - Ênfase6 2 2 5" xfId="120"/>
    <cellStyle name="20% - Ênfase6 2 3" xfId="121"/>
    <cellStyle name="20% - Ênfase6 2 4" xfId="122"/>
    <cellStyle name="20% - Ênfase6 2 5" xfId="123"/>
    <cellStyle name="20% - Ênfase6 3" xfId="124"/>
    <cellStyle name="20% - Ênfase6 3 2" xfId="125"/>
    <cellStyle name="20% - Ênfase6 3 2 2" xfId="126"/>
    <cellStyle name="20% - Ênfase6 3 2 3" xfId="127"/>
    <cellStyle name="20% - Ênfase6 3 2 4" xfId="128"/>
    <cellStyle name="20% - Ênfase6 3 2 5" xfId="129"/>
    <cellStyle name="20% - Ênfase6 3 3" xfId="130"/>
    <cellStyle name="20% - Ênfase6 3 4" xfId="131"/>
    <cellStyle name="20% - Ênfase6 3 5" xfId="132"/>
    <cellStyle name="20% - Ênfase6 4" xfId="133"/>
    <cellStyle name="40% - Accent1" xfId="134"/>
    <cellStyle name="40% - Accent1 2" xfId="135"/>
    <cellStyle name="40% - Accent2" xfId="136"/>
    <cellStyle name="40% - Accent3" xfId="137"/>
    <cellStyle name="40% - Accent3 2" xfId="138"/>
    <cellStyle name="40% - Accent4" xfId="139"/>
    <cellStyle name="40% - Accent4 2" xfId="140"/>
    <cellStyle name="40% - Accent5" xfId="141"/>
    <cellStyle name="40% - Accent6" xfId="142"/>
    <cellStyle name="40% - Accent6 2" xfId="143"/>
    <cellStyle name="40% - Ênfase1 2" xfId="144"/>
    <cellStyle name="40% - Ênfase1 2 2" xfId="145"/>
    <cellStyle name="40% - Ênfase1 2 2 2" xfId="146"/>
    <cellStyle name="40% - Ênfase1 2 2 3" xfId="147"/>
    <cellStyle name="40% - Ênfase1 2 2 4" xfId="148"/>
    <cellStyle name="40% - Ênfase1 2 2 5" xfId="149"/>
    <cellStyle name="40% - Ênfase1 2 3" xfId="150"/>
    <cellStyle name="40% - Ênfase1 2 4" xfId="151"/>
    <cellStyle name="40% - Ênfase1 2 5" xfId="152"/>
    <cellStyle name="40% - Ênfase1 3" xfId="153"/>
    <cellStyle name="40% - Ênfase1 3 2" xfId="154"/>
    <cellStyle name="40% - Ênfase1 3 2 2" xfId="155"/>
    <cellStyle name="40% - Ênfase1 3 2 3" xfId="156"/>
    <cellStyle name="40% - Ênfase1 3 2 4" xfId="157"/>
    <cellStyle name="40% - Ênfase1 3 2 5" xfId="158"/>
    <cellStyle name="40% - Ênfase1 3 3" xfId="159"/>
    <cellStyle name="40% - Ênfase1 3 4" xfId="160"/>
    <cellStyle name="40% - Ênfase1 3 5" xfId="161"/>
    <cellStyle name="40% - Ênfase1 3 6" xfId="162"/>
    <cellStyle name="40% - Ênfase1 4" xfId="163"/>
    <cellStyle name="40% - Ênfase2 2" xfId="164"/>
    <cellStyle name="40% - Ênfase2 2 2" xfId="165"/>
    <cellStyle name="40% - Ênfase2 2 2 2" xfId="166"/>
    <cellStyle name="40% - Ênfase2 2 2 3" xfId="167"/>
    <cellStyle name="40% - Ênfase2 2 2 4" xfId="168"/>
    <cellStyle name="40% - Ênfase2 2 2 5" xfId="169"/>
    <cellStyle name="40% - Ênfase2 2 3" xfId="170"/>
    <cellStyle name="40% - Ênfase2 2 4" xfId="171"/>
    <cellStyle name="40% - Ênfase2 2 5" xfId="172"/>
    <cellStyle name="40% - Ênfase3 2" xfId="173"/>
    <cellStyle name="40% - Ênfase3 2 2" xfId="174"/>
    <cellStyle name="40% - Ênfase3 2 2 2" xfId="175"/>
    <cellStyle name="40% - Ênfase3 2 2 3" xfId="176"/>
    <cellStyle name="40% - Ênfase3 2 2 4" xfId="177"/>
    <cellStyle name="40% - Ênfase3 2 2 5" xfId="178"/>
    <cellStyle name="40% - Ênfase3 2 3" xfId="179"/>
    <cellStyle name="40% - Ênfase3 2 4" xfId="180"/>
    <cellStyle name="40% - Ênfase3 2 5" xfId="181"/>
    <cellStyle name="40% - Ênfase3 3" xfId="182"/>
    <cellStyle name="40% - Ênfase4 2" xfId="183"/>
    <cellStyle name="40% - Ênfase4 2 2" xfId="184"/>
    <cellStyle name="40% - Ênfase4 2 2 2" xfId="185"/>
    <cellStyle name="40% - Ênfase4 2 2 3" xfId="186"/>
    <cellStyle name="40% - Ênfase4 2 2 4" xfId="187"/>
    <cellStyle name="40% - Ênfase4 2 2 5" xfId="188"/>
    <cellStyle name="40% - Ênfase4 2 3" xfId="189"/>
    <cellStyle name="40% - Ênfase4 2 4" xfId="190"/>
    <cellStyle name="40% - Ênfase4 2 5" xfId="191"/>
    <cellStyle name="40% - Ênfase4 3" xfId="192"/>
    <cellStyle name="40% - Ênfase4 3 2" xfId="193"/>
    <cellStyle name="40% - Ênfase4 3 3" xfId="194"/>
    <cellStyle name="40% - Ênfase4 3 4" xfId="195"/>
    <cellStyle name="40% - Ênfase4 3 5" xfId="196"/>
    <cellStyle name="40% - Ênfase5 2" xfId="197"/>
    <cellStyle name="40% - Ênfase5 2 2" xfId="198"/>
    <cellStyle name="40% - Ênfase5 2 2 2" xfId="199"/>
    <cellStyle name="40% - Ênfase5 2 2 3" xfId="200"/>
    <cellStyle name="40% - Ênfase5 2 2 4" xfId="201"/>
    <cellStyle name="40% - Ênfase5 2 2 5" xfId="202"/>
    <cellStyle name="40% - Ênfase5 2 3" xfId="203"/>
    <cellStyle name="40% - Ênfase5 2 4" xfId="204"/>
    <cellStyle name="40% - Ênfase5 2 5" xfId="205"/>
    <cellStyle name="40% - Ênfase5 3" xfId="206"/>
    <cellStyle name="40% - Ênfase5 3 2" xfId="207"/>
    <cellStyle name="40% - Ênfase5 4" xfId="208"/>
    <cellStyle name="40% - Ênfase6 2" xfId="209"/>
    <cellStyle name="40% - Ênfase6 2 2" xfId="210"/>
    <cellStyle name="40% - Ênfase6 2 2 2" xfId="211"/>
    <cellStyle name="40% - Ênfase6 2 2 3" xfId="212"/>
    <cellStyle name="40% - Ênfase6 2 2 4" xfId="213"/>
    <cellStyle name="40% - Ênfase6 2 2 5" xfId="214"/>
    <cellStyle name="40% - Ênfase6 2 3" xfId="215"/>
    <cellStyle name="40% - Ênfase6 2 4" xfId="216"/>
    <cellStyle name="40% - Ênfase6 2 5" xfId="217"/>
    <cellStyle name="40% - Ênfase6 3" xfId="218"/>
    <cellStyle name="40% - Ênfase6 3 2" xfId="219"/>
    <cellStyle name="40% - Ênfase6 3 3" xfId="220"/>
    <cellStyle name="40% - Ênfase6 3 4" xfId="221"/>
    <cellStyle name="40% - Ênfase6 3 5" xfId="222"/>
    <cellStyle name="60% - Accent1" xfId="223"/>
    <cellStyle name="60% - Accent1 2" xfId="224"/>
    <cellStyle name="60% - Accent2" xfId="225"/>
    <cellStyle name="60% - Accent3" xfId="226"/>
    <cellStyle name="60% - Accent3 2" xfId="227"/>
    <cellStyle name="60% - Accent4" xfId="228"/>
    <cellStyle name="60% - Accent4 2" xfId="229"/>
    <cellStyle name="60% - Accent5" xfId="230"/>
    <cellStyle name="60% - Accent6" xfId="231"/>
    <cellStyle name="60% - Accent6 2" xfId="232"/>
    <cellStyle name="60% - Ênfase1 2" xfId="233"/>
    <cellStyle name="60% - Ênfase1 2 2" xfId="234"/>
    <cellStyle name="60% - Ênfase1 2 2 2" xfId="235"/>
    <cellStyle name="60% - Ênfase1 2 2 3" xfId="236"/>
    <cellStyle name="60% - Ênfase1 2 2 4" xfId="237"/>
    <cellStyle name="60% - Ênfase1 2 2 5" xfId="238"/>
    <cellStyle name="60% - Ênfase1 2 3" xfId="239"/>
    <cellStyle name="60% - Ênfase1 2 4" xfId="240"/>
    <cellStyle name="60% - Ênfase1 2 5" xfId="241"/>
    <cellStyle name="60% - Ênfase1 3" xfId="242"/>
    <cellStyle name="60% - Ênfase2 2" xfId="243"/>
    <cellStyle name="60% - Ênfase2 2 2" xfId="244"/>
    <cellStyle name="60% - Ênfase2 2 2 2" xfId="245"/>
    <cellStyle name="60% - Ênfase2 2 2 3" xfId="246"/>
    <cellStyle name="60% - Ênfase2 2 2 4" xfId="247"/>
    <cellStyle name="60% - Ênfase2 2 2 5" xfId="248"/>
    <cellStyle name="60% - Ênfase2 2 3" xfId="249"/>
    <cellStyle name="60% - Ênfase2 2 4" xfId="250"/>
    <cellStyle name="60% - Ênfase2 2 5" xfId="251"/>
    <cellStyle name="60% - Ênfase3 2" xfId="252"/>
    <cellStyle name="60% - Ênfase3 2 2" xfId="253"/>
    <cellStyle name="60% - Ênfase3 2 2 2" xfId="254"/>
    <cellStyle name="60% - Ênfase3 2 2 3" xfId="255"/>
    <cellStyle name="60% - Ênfase3 2 2 4" xfId="256"/>
    <cellStyle name="60% - Ênfase3 2 2 5" xfId="257"/>
    <cellStyle name="60% - Ênfase3 2 3" xfId="258"/>
    <cellStyle name="60% - Ênfase3 2 4" xfId="259"/>
    <cellStyle name="60% - Ênfase3 2 5" xfId="260"/>
    <cellStyle name="60% - Ênfase4 2" xfId="261"/>
    <cellStyle name="60% - Ênfase4 2 2" xfId="262"/>
    <cellStyle name="60% - Ênfase4 2 2 2" xfId="263"/>
    <cellStyle name="60% - Ênfase4 2 2 3" xfId="264"/>
    <cellStyle name="60% - Ênfase4 2 2 4" xfId="265"/>
    <cellStyle name="60% - Ênfase4 2 2 5" xfId="266"/>
    <cellStyle name="60% - Ênfase4 2 3" xfId="267"/>
    <cellStyle name="60% - Ênfase4 2 4" xfId="268"/>
    <cellStyle name="60% - Ênfase4 2 5" xfId="269"/>
    <cellStyle name="60% - Ênfase4 3" xfId="270"/>
    <cellStyle name="60% - Ênfase4 3 2" xfId="271"/>
    <cellStyle name="60% - Ênfase4 3 3" xfId="272"/>
    <cellStyle name="60% - Ênfase4 3 4" xfId="273"/>
    <cellStyle name="60% - Ênfase4 3 5" xfId="274"/>
    <cellStyle name="60% - Ênfase5 2" xfId="275"/>
    <cellStyle name="60% - Ênfase5 2 2" xfId="276"/>
    <cellStyle name="60% - Ênfase5 2 2 2" xfId="277"/>
    <cellStyle name="60% - Ênfase5 2 2 3" xfId="278"/>
    <cellStyle name="60% - Ênfase5 2 2 4" xfId="279"/>
    <cellStyle name="60% - Ênfase5 2 2 5" xfId="280"/>
    <cellStyle name="60% - Ênfase5 2 3" xfId="281"/>
    <cellStyle name="60% - Ênfase5 2 4" xfId="282"/>
    <cellStyle name="60% - Ênfase5 2 5" xfId="283"/>
    <cellStyle name="60% - Ênfase6 2" xfId="284"/>
    <cellStyle name="60% - Ênfase6 2 2" xfId="285"/>
    <cellStyle name="60% - Ênfase6 2 2 2" xfId="286"/>
    <cellStyle name="60% - Ênfase6 2 2 3" xfId="287"/>
    <cellStyle name="60% - Ênfase6 2 2 4" xfId="288"/>
    <cellStyle name="60% - Ênfase6 2 2 5" xfId="289"/>
    <cellStyle name="60% - Ênfase6 2 3" xfId="290"/>
    <cellStyle name="60% - Ênfase6 2 4" xfId="291"/>
    <cellStyle name="60% - Ênfase6 2 5" xfId="292"/>
    <cellStyle name="60% - Ênfase6 3" xfId="293"/>
    <cellStyle name="60% - Ênfase6 3 2" xfId="294"/>
    <cellStyle name="60% - Ênfase6 3 3" xfId="295"/>
    <cellStyle name="60% - Ênfase6 3 4" xfId="296"/>
    <cellStyle name="60% - Ênfase6 3 5" xfId="297"/>
    <cellStyle name="Accent1" xfId="298"/>
    <cellStyle name="Accent1 2" xfId="299"/>
    <cellStyle name="Accent2" xfId="300"/>
    <cellStyle name="Accent3" xfId="301"/>
    <cellStyle name="Accent4" xfId="302"/>
    <cellStyle name="Accent4 2" xfId="303"/>
    <cellStyle name="Accent5" xfId="304"/>
    <cellStyle name="Accent6" xfId="305"/>
    <cellStyle name="Bad" xfId="306"/>
    <cellStyle name="Bom" xfId="2" builtinId="26"/>
    <cellStyle name="Bom 2" xfId="307"/>
    <cellStyle name="Bom 2 2" xfId="308"/>
    <cellStyle name="Bom 2 2 2" xfId="309"/>
    <cellStyle name="Bom 2 2 3" xfId="310"/>
    <cellStyle name="Bom 2 2 4" xfId="311"/>
    <cellStyle name="Bom 2 2 5" xfId="312"/>
    <cellStyle name="Bom 2 3" xfId="313"/>
    <cellStyle name="Bom 2 4" xfId="314"/>
    <cellStyle name="Bom 2 5" xfId="315"/>
    <cellStyle name="Calculation" xfId="316"/>
    <cellStyle name="Calculation 2" xfId="317"/>
    <cellStyle name="Cálculo 2" xfId="318"/>
    <cellStyle name="Cálculo 2 2" xfId="319"/>
    <cellStyle name="Cálculo 2 2 2" xfId="320"/>
    <cellStyle name="Cálculo 2 2 3" xfId="321"/>
    <cellStyle name="Cálculo 2 2 4" xfId="322"/>
    <cellStyle name="Cálculo 2 2 5" xfId="323"/>
    <cellStyle name="Cálculo 2 3" xfId="324"/>
    <cellStyle name="Cálculo 2 4" xfId="325"/>
    <cellStyle name="Cálculo 2 5" xfId="326"/>
    <cellStyle name="Cálculo 3" xfId="327"/>
    <cellStyle name="Cancel_Planilha_predio 35_REV 11" xfId="3"/>
    <cellStyle name="Célula de Verificação 2" xfId="328"/>
    <cellStyle name="Célula de Verificação 2 2" xfId="329"/>
    <cellStyle name="Célula de Verificação 2 2 2" xfId="330"/>
    <cellStyle name="Célula de Verificação 2 2 3" xfId="331"/>
    <cellStyle name="Célula de Verificação 2 2 4" xfId="332"/>
    <cellStyle name="Célula de Verificação 2 2 5" xfId="333"/>
    <cellStyle name="Célula de Verificação 2 3" xfId="334"/>
    <cellStyle name="Célula de Verificação 2 4" xfId="335"/>
    <cellStyle name="Célula de Verificação 2 5" xfId="336"/>
    <cellStyle name="Célula de Verificação 3" xfId="337"/>
    <cellStyle name="Célula de Verificação 3 2" xfId="338"/>
    <cellStyle name="Célula de Verificação 4" xfId="339"/>
    <cellStyle name="Célula Vinculada 2" xfId="340"/>
    <cellStyle name="Check Cell" xfId="341"/>
    <cellStyle name="Comma 2" xfId="342"/>
    <cellStyle name="Comma 2 2" xfId="343"/>
    <cellStyle name="Currency 2" xfId="344"/>
    <cellStyle name="Currency 2 2" xfId="345"/>
    <cellStyle name="Ênfase1 2" xfId="346"/>
    <cellStyle name="Ênfase1 2 2" xfId="347"/>
    <cellStyle name="Ênfase1 2 2 2" xfId="348"/>
    <cellStyle name="Ênfase1 2 2 3" xfId="349"/>
    <cellStyle name="Ênfase1 2 2 4" xfId="350"/>
    <cellStyle name="Ênfase1 2 2 5" xfId="351"/>
    <cellStyle name="Ênfase1 2 3" xfId="352"/>
    <cellStyle name="Ênfase1 2 4" xfId="353"/>
    <cellStyle name="Ênfase1 2 5" xfId="354"/>
    <cellStyle name="Ênfase1 3" xfId="355"/>
    <cellStyle name="Ênfase2 2" xfId="356"/>
    <cellStyle name="Ênfase2 2 2" xfId="357"/>
    <cellStyle name="Ênfase2 2 2 2" xfId="358"/>
    <cellStyle name="Ênfase2 2 2 3" xfId="359"/>
    <cellStyle name="Ênfase2 2 2 4" xfId="360"/>
    <cellStyle name="Ênfase2 2 2 5" xfId="361"/>
    <cellStyle name="Ênfase2 2 3" xfId="362"/>
    <cellStyle name="Ênfase2 2 4" xfId="363"/>
    <cellStyle name="Ênfase2 2 5" xfId="364"/>
    <cellStyle name="Ênfase2 3" xfId="365"/>
    <cellStyle name="Ênfase3 2" xfId="366"/>
    <cellStyle name="Ênfase3 2 2" xfId="367"/>
    <cellStyle name="Ênfase3 2 2 2" xfId="368"/>
    <cellStyle name="Ênfase3 2 2 3" xfId="369"/>
    <cellStyle name="Ênfase3 2 2 4" xfId="370"/>
    <cellStyle name="Ênfase3 2 2 5" xfId="371"/>
    <cellStyle name="Ênfase3 2 3" xfId="372"/>
    <cellStyle name="Ênfase3 2 4" xfId="373"/>
    <cellStyle name="Ênfase3 2 5" xfId="374"/>
    <cellStyle name="Ênfase3 3" xfId="375"/>
    <cellStyle name="Ênfase4 2" xfId="376"/>
    <cellStyle name="Ênfase4 2 2" xfId="377"/>
    <cellStyle name="Ênfase4 2 2 2" xfId="378"/>
    <cellStyle name="Ênfase4 2 2 3" xfId="379"/>
    <cellStyle name="Ênfase4 2 2 4" xfId="380"/>
    <cellStyle name="Ênfase4 2 2 5" xfId="381"/>
    <cellStyle name="Ênfase4 2 3" xfId="382"/>
    <cellStyle name="Ênfase4 2 4" xfId="383"/>
    <cellStyle name="Ênfase4 2 5" xfId="384"/>
    <cellStyle name="Ênfase4 3" xfId="385"/>
    <cellStyle name="Ênfase5 2" xfId="386"/>
    <cellStyle name="Ênfase5 2 2" xfId="387"/>
    <cellStyle name="Ênfase5 2 2 2" xfId="388"/>
    <cellStyle name="Ênfase5 2 2 3" xfId="389"/>
    <cellStyle name="Ênfase5 2 2 4" xfId="390"/>
    <cellStyle name="Ênfase5 2 2 5" xfId="391"/>
    <cellStyle name="Ênfase5 2 3" xfId="392"/>
    <cellStyle name="Ênfase5 2 4" xfId="393"/>
    <cellStyle name="Ênfase5 2 5" xfId="394"/>
    <cellStyle name="Ênfase6 2" xfId="395"/>
    <cellStyle name="Ênfase6 2 2" xfId="396"/>
    <cellStyle name="Ênfase6 2 2 2" xfId="397"/>
    <cellStyle name="Ênfase6 2 2 3" xfId="398"/>
    <cellStyle name="Ênfase6 2 2 4" xfId="399"/>
    <cellStyle name="Ênfase6 2 2 5" xfId="400"/>
    <cellStyle name="Ênfase6 2 3" xfId="401"/>
    <cellStyle name="Ênfase6 2 4" xfId="402"/>
    <cellStyle name="Ênfase6 2 5" xfId="403"/>
    <cellStyle name="Entrada 2" xfId="404"/>
    <cellStyle name="Entrada 2 2" xfId="405"/>
    <cellStyle name="Entrada 2 2 2" xfId="406"/>
    <cellStyle name="Entrada 2 2 3" xfId="407"/>
    <cellStyle name="Entrada 2 2 4" xfId="408"/>
    <cellStyle name="Entrada 2 2 5" xfId="409"/>
    <cellStyle name="Entrada 2 3" xfId="410"/>
    <cellStyle name="Entrada 2 4" xfId="411"/>
    <cellStyle name="Entrada 2 5" xfId="412"/>
    <cellStyle name="Entrada 3" xfId="413"/>
    <cellStyle name="Entrada 3 2" xfId="414"/>
    <cellStyle name="Entrada 3 2 2" xfId="415"/>
    <cellStyle name="Entrada 3 2 3" xfId="416"/>
    <cellStyle name="Entrada 3 2 4" xfId="417"/>
    <cellStyle name="Entrada 3 2 5" xfId="418"/>
    <cellStyle name="Entrada 3 3" xfId="419"/>
    <cellStyle name="Entrada 3 4" xfId="420"/>
    <cellStyle name="Entrada 3 5" xfId="421"/>
    <cellStyle name="Entrada 4" xfId="422"/>
    <cellStyle name="Estilo 1" xfId="423"/>
    <cellStyle name="Euro" xfId="4"/>
    <cellStyle name="Excel Built-in Normal" xfId="39"/>
    <cellStyle name="Excel Built-in Normal 2" xfId="424"/>
    <cellStyle name="Explanatory Text" xfId="425"/>
    <cellStyle name="Good" xfId="426"/>
    <cellStyle name="Heading 1" xfId="427"/>
    <cellStyle name="Heading 1 2" xfId="428"/>
    <cellStyle name="Heading 2" xfId="429"/>
    <cellStyle name="Heading 2 2" xfId="430"/>
    <cellStyle name="Heading 3" xfId="431"/>
    <cellStyle name="Heading 3 2" xfId="432"/>
    <cellStyle name="Heading 4" xfId="433"/>
    <cellStyle name="Heading 4 2" xfId="434"/>
    <cellStyle name="Hyperlink 2" xfId="435"/>
    <cellStyle name="Hyperlink 2 2" xfId="436"/>
    <cellStyle name="Incorreto 2" xfId="437"/>
    <cellStyle name="Incorreto 2 2" xfId="438"/>
    <cellStyle name="Incorreto 2 2 2" xfId="439"/>
    <cellStyle name="Incorreto 2 2 3" xfId="440"/>
    <cellStyle name="Incorreto 2 2 4" xfId="441"/>
    <cellStyle name="Incorreto 2 2 5" xfId="442"/>
    <cellStyle name="Incorreto 2 3" xfId="443"/>
    <cellStyle name="Incorreto 2 4" xfId="444"/>
    <cellStyle name="Incorreto 2 5" xfId="445"/>
    <cellStyle name="Input" xfId="446"/>
    <cellStyle name="Linked Cell" xfId="447"/>
    <cellStyle name="Moeda" xfId="5" builtinId="4"/>
    <cellStyle name="Moeda 2" xfId="36"/>
    <cellStyle name="Moeda 2 2" xfId="449"/>
    <cellStyle name="Moeda 2 2 2" xfId="450"/>
    <cellStyle name="Moeda 2 2 3" xfId="451"/>
    <cellStyle name="Moeda 2 2 4" xfId="452"/>
    <cellStyle name="Moeda 2 2 5" xfId="453"/>
    <cellStyle name="Moeda 2 3" xfId="454"/>
    <cellStyle name="Moeda 2 4" xfId="455"/>
    <cellStyle name="Moeda 2 5" xfId="456"/>
    <cellStyle name="Moeda 2 6" xfId="448"/>
    <cellStyle name="Moeda 3" xfId="457"/>
    <cellStyle name="Moeda 3 2" xfId="458"/>
    <cellStyle name="Moeda 3 3" xfId="459"/>
    <cellStyle name="Moeda 3 4" xfId="460"/>
    <cellStyle name="Moeda 3 5" xfId="461"/>
    <cellStyle name="Moeda 4" xfId="462"/>
    <cellStyle name="Moeda 4 2" xfId="463"/>
    <cellStyle name="Moeda 4 3" xfId="464"/>
    <cellStyle name="Moeda 4 4" xfId="465"/>
    <cellStyle name="Moeda 4 5" xfId="466"/>
    <cellStyle name="Moeda 5" xfId="467"/>
    <cellStyle name="Moeda 6" xfId="468"/>
    <cellStyle name="Moeda 7" xfId="469"/>
    <cellStyle name="Moeda 8" xfId="470"/>
    <cellStyle name="Neutra 2" xfId="471"/>
    <cellStyle name="Neutra 2 2" xfId="472"/>
    <cellStyle name="Neutra 2 2 2" xfId="473"/>
    <cellStyle name="Neutra 2 2 3" xfId="474"/>
    <cellStyle name="Neutra 2 2 4" xfId="475"/>
    <cellStyle name="Neutra 2 2 5" xfId="476"/>
    <cellStyle name="Neutra 2 3" xfId="477"/>
    <cellStyle name="Neutra 2 4" xfId="478"/>
    <cellStyle name="Neutra 2 5" xfId="479"/>
    <cellStyle name="Neutral" xfId="480"/>
    <cellStyle name="Normal" xfId="0" builtinId="0"/>
    <cellStyle name="Normal 10" xfId="6"/>
    <cellStyle name="Normal 10 2" xfId="481"/>
    <cellStyle name="Normal 10 4" xfId="40"/>
    <cellStyle name="Normal 11" xfId="35"/>
    <cellStyle name="Normal 11 2" xfId="482"/>
    <cellStyle name="Normal 12" xfId="483"/>
    <cellStyle name="Normal 13" xfId="484"/>
    <cellStyle name="Normal 2" xfId="7"/>
    <cellStyle name="Normal 2 2" xfId="485"/>
    <cellStyle name="Normal 2 2 2" xfId="486"/>
    <cellStyle name="Normal 2 2 2 2" xfId="487"/>
    <cellStyle name="Normal 2 3" xfId="488"/>
    <cellStyle name="Normal 2 3 2" xfId="489"/>
    <cellStyle name="Normal 2 4" xfId="490"/>
    <cellStyle name="Normal 2 5" xfId="491"/>
    <cellStyle name="Normal 2_Ag Cidade Alta esquadria fachada out 2013" xfId="492"/>
    <cellStyle name="Normal 3" xfId="8"/>
    <cellStyle name="Normal 3 2" xfId="42"/>
    <cellStyle name="Normal 3 2 2" xfId="493"/>
    <cellStyle name="Normal 3 3" xfId="494"/>
    <cellStyle name="Normal 3_Plo licitação Ag NOVA LONDRES troca de piso 24 out 2013 rev02" xfId="495"/>
    <cellStyle name="Normal 4" xfId="9"/>
    <cellStyle name="Normal 4 10" xfId="37"/>
    <cellStyle name="Normal 4 2" xfId="497"/>
    <cellStyle name="Normal 4 2 2" xfId="498"/>
    <cellStyle name="Normal 4 2 3" xfId="499"/>
    <cellStyle name="Normal 4 2 4" xfId="500"/>
    <cellStyle name="Normal 4 2 5" xfId="501"/>
    <cellStyle name="Normal 4 3" xfId="502"/>
    <cellStyle name="Normal 4 3 2 2" xfId="38"/>
    <cellStyle name="Normal 4 4" xfId="503"/>
    <cellStyle name="Normal 4 5" xfId="504"/>
    <cellStyle name="Normal 4 6" xfId="496"/>
    <cellStyle name="Normal 5" xfId="10"/>
    <cellStyle name="Normal 5 2" xfId="506"/>
    <cellStyle name="Normal 5 3" xfId="507"/>
    <cellStyle name="Normal 5 4" xfId="508"/>
    <cellStyle name="Normal 5 5" xfId="509"/>
    <cellStyle name="Normal 5 6" xfId="505"/>
    <cellStyle name="Normal 6" xfId="11"/>
    <cellStyle name="Normal 6 2" xfId="510"/>
    <cellStyle name="Normal 7" xfId="12"/>
    <cellStyle name="Normal 7 2" xfId="511"/>
    <cellStyle name="Normal 7 3" xfId="512"/>
    <cellStyle name="Normal 8" xfId="13"/>
    <cellStyle name="Normal 8 2" xfId="513"/>
    <cellStyle name="Normal 9" xfId="14"/>
    <cellStyle name="Normal 9 2" xfId="514"/>
    <cellStyle name="Nota 2" xfId="515"/>
    <cellStyle name="Nota 2 2" xfId="516"/>
    <cellStyle name="Nota 2 2 2" xfId="517"/>
    <cellStyle name="Nota 2 2 3" xfId="518"/>
    <cellStyle name="Nota 2 2 4" xfId="519"/>
    <cellStyle name="Nota 2 2 5" xfId="520"/>
    <cellStyle name="Nota 2 3" xfId="521"/>
    <cellStyle name="Nota 2 4" xfId="522"/>
    <cellStyle name="Nota 2 5" xfId="523"/>
    <cellStyle name="Nota 3" xfId="524"/>
    <cellStyle name="Nota 34" xfId="525"/>
    <cellStyle name="Nota 34 2" xfId="526"/>
    <cellStyle name="Note" xfId="527"/>
    <cellStyle name="Note 2" xfId="528"/>
    <cellStyle name="Note 3" xfId="529"/>
    <cellStyle name="Output" xfId="530"/>
    <cellStyle name="Output 2" xfId="531"/>
    <cellStyle name="padroes" xfId="15"/>
    <cellStyle name="planilhas" xfId="16"/>
    <cellStyle name="Porcentagem" xfId="17" builtinId="5"/>
    <cellStyle name="Porcentagem 2" xfId="18"/>
    <cellStyle name="Porcentagem 2 2" xfId="19"/>
    <cellStyle name="Porcentagem 2 2 2" xfId="533"/>
    <cellStyle name="Porcentagem 2 2 3" xfId="534"/>
    <cellStyle name="Porcentagem 2 2 4" xfId="535"/>
    <cellStyle name="Porcentagem 2 2 5" xfId="536"/>
    <cellStyle name="Porcentagem 2 2 6" xfId="532"/>
    <cellStyle name="Porcentagem 2 3" xfId="537"/>
    <cellStyle name="Porcentagem 2 4" xfId="538"/>
    <cellStyle name="Porcentagem 2 5" xfId="539"/>
    <cellStyle name="Porcentagem 2 6" xfId="540"/>
    <cellStyle name="Porcentagem 2 7" xfId="541"/>
    <cellStyle name="Porcentagem 3" xfId="20"/>
    <cellStyle name="Porcentagem 3 2" xfId="542"/>
    <cellStyle name="Porcentagem 3 3" xfId="543"/>
    <cellStyle name="Porcentagem 3 4" xfId="544"/>
    <cellStyle name="Porcentagem 3 5" xfId="545"/>
    <cellStyle name="Porcentagem 4" xfId="21"/>
    <cellStyle name="Porcentagem 4 2" xfId="41"/>
    <cellStyle name="Porcentagem 4 2 2" xfId="546"/>
    <cellStyle name="Porcentagem 4 3" xfId="547"/>
    <cellStyle name="Porcentagem 4 4" xfId="548"/>
    <cellStyle name="Porcentagem 4 5" xfId="549"/>
    <cellStyle name="Porcentagem 5" xfId="22"/>
    <cellStyle name="Porcentagem 5 2" xfId="551"/>
    <cellStyle name="Porcentagem 5 3" xfId="552"/>
    <cellStyle name="Porcentagem 5 4" xfId="553"/>
    <cellStyle name="Porcentagem 5 5" xfId="554"/>
    <cellStyle name="Porcentagem 5 6" xfId="550"/>
    <cellStyle name="Porcentagem 6" xfId="23"/>
    <cellStyle name="Porcentagem 6 2" xfId="555"/>
    <cellStyle name="Porcentagem 7" xfId="556"/>
    <cellStyle name="Porcentagem 8" xfId="557"/>
    <cellStyle name="Saída 2" xfId="558"/>
    <cellStyle name="Saída 2 2" xfId="559"/>
    <cellStyle name="Saída 2 2 2" xfId="560"/>
    <cellStyle name="Saída 2 2 3" xfId="561"/>
    <cellStyle name="Saída 2 2 4" xfId="562"/>
    <cellStyle name="Saída 2 2 5" xfId="563"/>
    <cellStyle name="Saída 2 3" xfId="564"/>
    <cellStyle name="Saída 2 4" xfId="565"/>
    <cellStyle name="Saída 2 5" xfId="566"/>
    <cellStyle name="Saída 3" xfId="567"/>
    <cellStyle name="Separador de milhares 2" xfId="24"/>
    <cellStyle name="Separador de milhares 2 2" xfId="25"/>
    <cellStyle name="Separador de milhares 2 2 2" xfId="570"/>
    <cellStyle name="Separador de milhares 2 2 3" xfId="571"/>
    <cellStyle name="Separador de milhares 2 2 4" xfId="572"/>
    <cellStyle name="Separador de milhares 2 2 5" xfId="573"/>
    <cellStyle name="Separador de milhares 2 2 6" xfId="569"/>
    <cellStyle name="Separador de milhares 2 3" xfId="26"/>
    <cellStyle name="Separador de milhares 2 3 2" xfId="574"/>
    <cellStyle name="Separador de milhares 2 4" xfId="575"/>
    <cellStyle name="Separador de milhares 2 5" xfId="576"/>
    <cellStyle name="Separador de milhares 2 6" xfId="577"/>
    <cellStyle name="Separador de milhares 2 7" xfId="578"/>
    <cellStyle name="Separador de milhares 2 8" xfId="568"/>
    <cellStyle name="Separador de milhares 2_3339-11-KIT06-PE-CRONOGRAMA_STEEL_FRAME-00" xfId="579"/>
    <cellStyle name="Separador de milhares 3" xfId="27"/>
    <cellStyle name="Separador de milhares 3 2" xfId="581"/>
    <cellStyle name="Separador de milhares 3 2 2" xfId="582"/>
    <cellStyle name="Separador de milhares 3 2 3" xfId="583"/>
    <cellStyle name="Separador de milhares 3 2 4" xfId="584"/>
    <cellStyle name="Separador de milhares 3 2 5" xfId="585"/>
    <cellStyle name="Separador de milhares 3 3" xfId="586"/>
    <cellStyle name="Separador de milhares 3 4" xfId="587"/>
    <cellStyle name="Separador de milhares 3 5" xfId="588"/>
    <cellStyle name="Separador de milhares 3 6" xfId="589"/>
    <cellStyle name="Separador de milhares 3 7" xfId="590"/>
    <cellStyle name="Separador de milhares 3 8" xfId="580"/>
    <cellStyle name="Separador de milhares 4" xfId="28"/>
    <cellStyle name="Separador de milhares 4 2" xfId="592"/>
    <cellStyle name="Separador de milhares 4 3" xfId="593"/>
    <cellStyle name="Separador de milhares 4 4" xfId="594"/>
    <cellStyle name="Separador de milhares 4 5" xfId="595"/>
    <cellStyle name="Separador de milhares 4 6" xfId="591"/>
    <cellStyle name="Separador de milhares 5" xfId="29"/>
    <cellStyle name="Separador de milhares 5 2" xfId="596"/>
    <cellStyle name="Separador de milhares 6" xfId="30"/>
    <cellStyle name="Separador de milhares 6 2" xfId="597"/>
    <cellStyle name="Separador de milhares 7" xfId="31"/>
    <cellStyle name="Separador de milhares 7 2" xfId="598"/>
    <cellStyle name="Texto de Aviso 2" xfId="599"/>
    <cellStyle name="Texto Explicativo 2" xfId="600"/>
    <cellStyle name="Title" xfId="601"/>
    <cellStyle name="Title 2" xfId="602"/>
    <cellStyle name="Título 1 1" xfId="32"/>
    <cellStyle name="Título 1 1 1" xfId="604"/>
    <cellStyle name="Título 1 1 1 1" xfId="605"/>
    <cellStyle name="Título 1 1 1 2" xfId="606"/>
    <cellStyle name="Título 1 1 1 3" xfId="607"/>
    <cellStyle name="Título 1 1 1 4" xfId="608"/>
    <cellStyle name="Título 1 1 1 5" xfId="609"/>
    <cellStyle name="Título 1 1 2" xfId="610"/>
    <cellStyle name="Título 1 1 3" xfId="611"/>
    <cellStyle name="Título 1 1 4" xfId="612"/>
    <cellStyle name="Título 1 1 5" xfId="613"/>
    <cellStyle name="Título 1 1 6" xfId="603"/>
    <cellStyle name="Título 1 2" xfId="614"/>
    <cellStyle name="Título 1 2 2" xfId="615"/>
    <cellStyle name="Título 1 3" xfId="616"/>
    <cellStyle name="Título 1 3 2" xfId="617"/>
    <cellStyle name="Título 1 3 3" xfId="618"/>
    <cellStyle name="Título 1 3 4" xfId="619"/>
    <cellStyle name="Título 1 3 5" xfId="620"/>
    <cellStyle name="Título 1 4" xfId="621"/>
    <cellStyle name="Título 1 4 2" xfId="622"/>
    <cellStyle name="Título 2 2" xfId="623"/>
    <cellStyle name="Título 2 3" xfId="624"/>
    <cellStyle name="Título 3 2" xfId="625"/>
    <cellStyle name="Título 3 3" xfId="626"/>
    <cellStyle name="Título 4 2" xfId="627"/>
    <cellStyle name="Título 4 3" xfId="628"/>
    <cellStyle name="Título 5" xfId="629"/>
    <cellStyle name="Título 5 2" xfId="630"/>
    <cellStyle name="Título 5 2 2" xfId="631"/>
    <cellStyle name="Título 5 2 3" xfId="632"/>
    <cellStyle name="Título 5 2 4" xfId="633"/>
    <cellStyle name="Título 5 2 5" xfId="634"/>
    <cellStyle name="Título 5 3" xfId="635"/>
    <cellStyle name="Título 6" xfId="636"/>
    <cellStyle name="Título 7" xfId="637"/>
    <cellStyle name="Total 2" xfId="638"/>
    <cellStyle name="Total 3" xfId="639"/>
    <cellStyle name="Total 3 2" xfId="640"/>
    <cellStyle name="Total 3 3" xfId="641"/>
    <cellStyle name="Total 3 4" xfId="642"/>
    <cellStyle name="Total 3 5" xfId="643"/>
    <cellStyle name="Vírgula" xfId="33" builtinId="3"/>
    <cellStyle name="Vírgula 10" xfId="645"/>
    <cellStyle name="Vírgula 11" xfId="646"/>
    <cellStyle name="Vírgula 12" xfId="647"/>
    <cellStyle name="Vírgula 13" xfId="648"/>
    <cellStyle name="Vírgula 14" xfId="644"/>
    <cellStyle name="Vírgula 2" xfId="34"/>
    <cellStyle name="Vírgula 2 2" xfId="650"/>
    <cellStyle name="Vírgula 2 2 2" xfId="651"/>
    <cellStyle name="Vírgula 2 2 3" xfId="652"/>
    <cellStyle name="Vírgula 2 3" xfId="653"/>
    <cellStyle name="Vírgula 2 4" xfId="654"/>
    <cellStyle name="Vírgula 2 5" xfId="655"/>
    <cellStyle name="Vírgula 2 6" xfId="649"/>
    <cellStyle name="Vírgula 3" xfId="656"/>
    <cellStyle name="Vírgula 3 2" xfId="657"/>
    <cellStyle name="Vírgula 3 3" xfId="658"/>
    <cellStyle name="Vírgula 3 4" xfId="659"/>
    <cellStyle name="Vírgula 3 5" xfId="660"/>
    <cellStyle name="Vírgula 4" xfId="661"/>
    <cellStyle name="Vírgula 4 2" xfId="662"/>
    <cellStyle name="Vírgula 4 3" xfId="663"/>
    <cellStyle name="Vírgula 4 4" xfId="664"/>
    <cellStyle name="Vírgula 4 5" xfId="665"/>
    <cellStyle name="Vírgula 5" xfId="666"/>
    <cellStyle name="Vírgula 6" xfId="667"/>
    <cellStyle name="Vírgula 6 2" xfId="668"/>
    <cellStyle name="Vírgula 7" xfId="669"/>
    <cellStyle name="Vírgula 8" xfId="670"/>
    <cellStyle name="Vírgula 9" xfId="671"/>
    <cellStyle name="Warning Text" xfId="67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256267</xdr:colOff>
      <xdr:row>4</xdr:row>
      <xdr:rowOff>31750</xdr:rowOff>
    </xdr:from>
    <xdr:to>
      <xdr:col>1</xdr:col>
      <xdr:colOff>1095375</xdr:colOff>
      <xdr:row>8</xdr:row>
      <xdr:rowOff>48283</xdr:rowOff>
    </xdr:to>
    <xdr:pic>
      <xdr:nvPicPr>
        <xdr:cNvPr id="3" name="Imagem 2">
          <a:extLst>
            <a:ext uri="{FF2B5EF4-FFF2-40B4-BE49-F238E27FC236}">
              <a16:creationId xmlns:a16="http://schemas.microsoft.com/office/drawing/2014/main" id="{ADAE9E54-4CBF-4311-939A-C0E5ADD69430}"/>
            </a:ext>
          </a:extLst>
        </xdr:cNvPr>
        <xdr:cNvPicPr>
          <a:picLocks noChangeAspect="1"/>
        </xdr:cNvPicPr>
      </xdr:nvPicPr>
      <xdr:blipFill>
        <a:blip xmlns:r="http://schemas.openxmlformats.org/officeDocument/2006/relationships" r:embed="rId1"/>
        <a:stretch>
          <a:fillRect/>
        </a:stretch>
      </xdr:blipFill>
      <xdr:spPr>
        <a:xfrm>
          <a:off x="256267" y="1047750"/>
          <a:ext cx="1632858" cy="10325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ngenharia/Unidades/UEPT20_Port&#227;o/Estudio%20EAD/PLANILHA_ORCAMENTO/Planilha%20FInal%20_26012022/SENAC%20Portao%20Estudio%20_%20Entrega%20Final%2024.01.2022_SEM%20DESONERA&#199;&#195;O_Rev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o Original"/>
      <sheetName val="ORÇAMENTO NÃO DESON"/>
      <sheetName val="BDI NÃO DESON"/>
      <sheetName val="CRONOGRAMA"/>
      <sheetName val="SERVIÇOS_NÃO DESON"/>
      <sheetName val="COMP COMPL "/>
      <sheetName val="INSUMOS_NÃO DESON"/>
      <sheetName val="COTAÇÕES"/>
      <sheetName val="CLIMATIZAÇÃO"/>
    </sheetNames>
    <sheetDataSet>
      <sheetData sheetId="0"/>
      <sheetData sheetId="1">
        <row r="14">
          <cell r="B14" t="str">
            <v>A</v>
          </cell>
          <cell r="C14"/>
          <cell r="D14" t="str">
            <v>SERVIÇOS PRELIMINARES / CANTEIRO / FINAIS</v>
          </cell>
          <cell r="E14"/>
          <cell r="F14"/>
          <cell r="G14"/>
          <cell r="H14"/>
          <cell r="I14"/>
          <cell r="J14">
            <v>14348.970000000001</v>
          </cell>
          <cell r="K14">
            <v>55614.140000000007</v>
          </cell>
          <cell r="L14">
            <v>69963.110000000015</v>
          </cell>
          <cell r="M14"/>
          <cell r="N14">
            <v>85411.856669823988</v>
          </cell>
        </row>
        <row r="15">
          <cell r="B15"/>
          <cell r="C15"/>
          <cell r="D15"/>
          <cell r="E15"/>
          <cell r="F15"/>
          <cell r="G15"/>
          <cell r="H15"/>
          <cell r="I15"/>
          <cell r="J15"/>
          <cell r="K15"/>
          <cell r="L15"/>
          <cell r="M15"/>
          <cell r="N15"/>
        </row>
        <row r="16">
          <cell r="B16"/>
          <cell r="C16" t="str">
            <v>CC0001</v>
          </cell>
          <cell r="D16" t="str">
            <v>TAXA ART  - CONTRATO ACIMA DE 15000</v>
          </cell>
          <cell r="E16" t="str">
            <v>TX</v>
          </cell>
          <cell r="F16">
            <v>1</v>
          </cell>
          <cell r="G16">
            <v>233.94</v>
          </cell>
          <cell r="H16">
            <v>0</v>
          </cell>
          <cell r="I16">
            <v>233.94</v>
          </cell>
          <cell r="J16">
            <v>233.94</v>
          </cell>
          <cell r="K16">
            <v>0</v>
          </cell>
          <cell r="L16">
            <v>233.94</v>
          </cell>
          <cell r="M16">
            <v>0.22081274931637518</v>
          </cell>
          <cell r="N16">
            <v>285.59693457507279</v>
          </cell>
        </row>
        <row r="17">
          <cell r="B17"/>
          <cell r="C17" t="str">
            <v>CC0002</v>
          </cell>
          <cell r="D17" t="str">
            <v>LOCACAO DE CONTAINER 2,30  X  6,00 M, ALT. 2,50 M, COM 1 SANITARIO, PARA ESCRITORIO, COMPLETO, SEM DIVISORIAS INTERNAS</v>
          </cell>
          <cell r="E17" t="str">
            <v xml:space="preserve">MES   </v>
          </cell>
          <cell r="F17">
            <v>3</v>
          </cell>
          <cell r="G17">
            <v>600</v>
          </cell>
          <cell r="H17">
            <v>0</v>
          </cell>
          <cell r="I17">
            <v>600</v>
          </cell>
          <cell r="J17">
            <v>1800</v>
          </cell>
          <cell r="K17">
            <v>0</v>
          </cell>
          <cell r="L17">
            <v>1800</v>
          </cell>
          <cell r="M17">
            <v>0.22081274931637518</v>
          </cell>
          <cell r="N17">
            <v>2197.4629487694751</v>
          </cell>
        </row>
        <row r="18">
          <cell r="B18"/>
          <cell r="C18" t="str">
            <v>CC0003</v>
          </cell>
          <cell r="D18" t="str">
            <v>LOCACAO DE CONTAINER 2,30 X 4,30 M, ALT. 2,50 M, PARA SANITARIO, COM 3 BACIAS, 4 CHUVEIROS, 1 LAVATORIO E 1 MICTORIO</v>
          </cell>
          <cell r="E18" t="str">
            <v xml:space="preserve">MES   </v>
          </cell>
          <cell r="F18">
            <v>3</v>
          </cell>
          <cell r="G18">
            <v>681.25</v>
          </cell>
          <cell r="H18">
            <v>0</v>
          </cell>
          <cell r="I18">
            <v>681.25</v>
          </cell>
          <cell r="J18">
            <v>2043.75</v>
          </cell>
          <cell r="K18">
            <v>0</v>
          </cell>
          <cell r="L18">
            <v>2043.75</v>
          </cell>
          <cell r="M18">
            <v>0.22081274931637518</v>
          </cell>
          <cell r="N18">
            <v>2495.0360564153416</v>
          </cell>
        </row>
        <row r="19">
          <cell r="B19"/>
          <cell r="C19" t="str">
            <v>CC0004</v>
          </cell>
          <cell r="D19" t="str">
            <v>MOBILIZAÇÃO / DESMOBILIZAÇÃO DE CONTAINER - TRANSPORTE</v>
          </cell>
          <cell r="E19" t="str">
            <v>UND</v>
          </cell>
          <cell r="F19">
            <v>4</v>
          </cell>
          <cell r="G19">
            <v>490</v>
          </cell>
          <cell r="H19">
            <v>0</v>
          </cell>
          <cell r="I19">
            <v>490</v>
          </cell>
          <cell r="J19">
            <v>1960</v>
          </cell>
          <cell r="K19">
            <v>0</v>
          </cell>
          <cell r="L19">
            <v>1960</v>
          </cell>
          <cell r="M19">
            <v>0.22081274931637518</v>
          </cell>
          <cell r="N19">
            <v>2392.7929886600955</v>
          </cell>
        </row>
        <row r="20">
          <cell r="B20"/>
          <cell r="C20" t="str">
            <v>CC0005</v>
          </cell>
          <cell r="D20" t="str">
            <v>ELABORAÇÃO DE PGRCC - HORA DE ENGENHARIA</v>
          </cell>
          <cell r="E20" t="str">
            <v>H</v>
          </cell>
          <cell r="F20">
            <v>8</v>
          </cell>
          <cell r="G20">
            <v>1.54</v>
          </cell>
          <cell r="H20">
            <v>105.6</v>
          </cell>
          <cell r="I20">
            <v>107.14</v>
          </cell>
          <cell r="J20">
            <v>12.32</v>
          </cell>
          <cell r="K20">
            <v>844.8</v>
          </cell>
          <cell r="L20">
            <v>857.12</v>
          </cell>
          <cell r="M20">
            <v>0.22081274931637518</v>
          </cell>
          <cell r="N20">
            <v>1046.3830236940514</v>
          </cell>
        </row>
        <row r="21">
          <cell r="B21"/>
          <cell r="C21" t="str">
            <v>CC0008</v>
          </cell>
          <cell r="D21" t="str">
            <v>PLACA DE OBRA (PARA CONSTRUCAO CIVIL) EM CHAPA GALVANIZADA N. 22, ADESIVADA DE (2,0 X 1,10M)</v>
          </cell>
          <cell r="E21" t="str">
            <v>UND</v>
          </cell>
          <cell r="F21">
            <v>1</v>
          </cell>
          <cell r="G21">
            <v>787.7</v>
          </cell>
          <cell r="H21">
            <v>150.1</v>
          </cell>
          <cell r="I21">
            <v>937.80000000000007</v>
          </cell>
          <cell r="J21">
            <v>787.7</v>
          </cell>
          <cell r="K21">
            <v>150.1</v>
          </cell>
          <cell r="L21">
            <v>937.80000000000007</v>
          </cell>
          <cell r="M21">
            <v>0.22081274931637518</v>
          </cell>
          <cell r="N21">
            <v>1144.8781963088968</v>
          </cell>
        </row>
        <row r="22">
          <cell r="B22"/>
          <cell r="C22">
            <v>90777</v>
          </cell>
          <cell r="D22" t="str">
            <v>ENGENHEIRO CIVIL DE OBRA JUNIOR COM ENCARGOS COMPLEMENTARES</v>
          </cell>
          <cell r="E22" t="str">
            <v>H</v>
          </cell>
          <cell r="F22">
            <v>264</v>
          </cell>
          <cell r="G22">
            <v>1.54</v>
          </cell>
          <cell r="H22">
            <v>92.51</v>
          </cell>
          <cell r="I22">
            <v>94.050000000000011</v>
          </cell>
          <cell r="J22">
            <v>406.56</v>
          </cell>
          <cell r="K22">
            <v>24422.640000000003</v>
          </cell>
          <cell r="L22">
            <v>24829.200000000004</v>
          </cell>
          <cell r="M22">
            <v>0.22081274931637518</v>
          </cell>
          <cell r="N22">
            <v>30311.803915326149</v>
          </cell>
        </row>
        <row r="23">
          <cell r="B23"/>
          <cell r="C23">
            <v>94295</v>
          </cell>
          <cell r="D23" t="str">
            <v>MESTRE DE OBRAS COM ENCARGOS COMPLEMENTARES</v>
          </cell>
          <cell r="E23" t="str">
            <v>MES</v>
          </cell>
          <cell r="F23">
            <v>2</v>
          </cell>
          <cell r="G23">
            <v>385.67</v>
          </cell>
          <cell r="H23">
            <v>9352.5300000000007</v>
          </cell>
          <cell r="I23">
            <v>9738.2000000000007</v>
          </cell>
          <cell r="J23">
            <v>771.34</v>
          </cell>
          <cell r="K23">
            <v>18705.060000000001</v>
          </cell>
          <cell r="L23">
            <v>19476.400000000001</v>
          </cell>
          <cell r="M23">
            <v>0.22081274931637518</v>
          </cell>
          <cell r="N23">
            <v>23777.037430785451</v>
          </cell>
        </row>
        <row r="24">
          <cell r="B24"/>
          <cell r="C24" t="str">
            <v>CC0125</v>
          </cell>
          <cell r="D24" t="str">
            <v>EXECUÇÃO DE TAPUME COM COMPENSADO DE MADEIRA - PRENSADO (TETO-PISO) COM CALÇOS - PRESERVANDO PISO E FORRO EXISTENTE</v>
          </cell>
          <cell r="E24" t="str">
            <v>M2</v>
          </cell>
          <cell r="F24">
            <v>25</v>
          </cell>
          <cell r="G24">
            <v>157.02000000000001</v>
          </cell>
          <cell r="H24">
            <v>49.78</v>
          </cell>
          <cell r="I24">
            <v>206.8</v>
          </cell>
          <cell r="J24">
            <v>3925.5000000000005</v>
          </cell>
          <cell r="K24">
            <v>1244.5</v>
          </cell>
          <cell r="L24">
            <v>5170</v>
          </cell>
          <cell r="M24">
            <v>0.22081274931637518</v>
          </cell>
          <cell r="N24">
            <v>6311.6019139656601</v>
          </cell>
        </row>
        <row r="25">
          <cell r="B25"/>
          <cell r="C25" t="str">
            <v>CC0009</v>
          </cell>
          <cell r="D25" t="str">
            <v>ENGENHEIRO PLENO - ESPECIALISTA EM ACUSTICA</v>
          </cell>
          <cell r="E25" t="str">
            <v>H</v>
          </cell>
          <cell r="F25">
            <v>88</v>
          </cell>
          <cell r="G25">
            <v>1.54</v>
          </cell>
          <cell r="H25">
            <v>105.28</v>
          </cell>
          <cell r="I25">
            <v>106.82000000000001</v>
          </cell>
          <cell r="J25">
            <v>135.52000000000001</v>
          </cell>
          <cell r="K25">
            <v>9264.64</v>
          </cell>
          <cell r="L25">
            <v>9400.16</v>
          </cell>
          <cell r="M25">
            <v>0.22081274931637518</v>
          </cell>
          <cell r="N25">
            <v>11475.835173613817</v>
          </cell>
        </row>
        <row r="26">
          <cell r="B26"/>
          <cell r="C26" t="str">
            <v>CC0011</v>
          </cell>
          <cell r="D26" t="str">
            <v>LIMPEZA FINA GERAL PARA ENTREGA DE OBRA</v>
          </cell>
          <cell r="E26" t="str">
            <v>UND</v>
          </cell>
          <cell r="F26">
            <v>1</v>
          </cell>
          <cell r="G26">
            <v>522.34</v>
          </cell>
          <cell r="H26">
            <v>982.4</v>
          </cell>
          <cell r="I26">
            <v>1504.74</v>
          </cell>
          <cell r="J26">
            <v>522.34</v>
          </cell>
          <cell r="K26">
            <v>982.4</v>
          </cell>
          <cell r="L26">
            <v>1504.74</v>
          </cell>
          <cell r="M26">
            <v>0.22081274931637518</v>
          </cell>
          <cell r="N26">
            <v>1837.0057764063224</v>
          </cell>
        </row>
        <row r="27">
          <cell r="B27"/>
          <cell r="C27" t="str">
            <v>CC0012</v>
          </cell>
          <cell r="D27" t="str">
            <v>LOCAÇÃO DE CAÇAMBA INCLUINDO TAXA DE DESTINAÇÃO DE RESÍDUOS (CLASSE A E CLASSE B)</v>
          </cell>
          <cell r="E27" t="str">
            <v>UN</v>
          </cell>
          <cell r="F27">
            <v>4</v>
          </cell>
          <cell r="G27">
            <v>437.5</v>
          </cell>
          <cell r="H27">
            <v>0</v>
          </cell>
          <cell r="I27">
            <v>437.5</v>
          </cell>
          <cell r="J27">
            <v>1750</v>
          </cell>
          <cell r="K27">
            <v>0</v>
          </cell>
          <cell r="L27">
            <v>1750</v>
          </cell>
          <cell r="M27">
            <v>0.22081274931637518</v>
          </cell>
          <cell r="N27">
            <v>2136.4223113036564</v>
          </cell>
        </row>
        <row r="28">
          <cell r="B28"/>
          <cell r="C28"/>
          <cell r="D28"/>
          <cell r="E28"/>
          <cell r="F28"/>
          <cell r="G28"/>
          <cell r="H28"/>
          <cell r="I28"/>
          <cell r="J28"/>
          <cell r="K28"/>
          <cell r="L28"/>
          <cell r="M28"/>
          <cell r="N28"/>
        </row>
        <row r="29">
          <cell r="B29" t="str">
            <v>B</v>
          </cell>
          <cell r="C29"/>
          <cell r="D29" t="str">
            <v>DEMOLIÇÕES E RETIRADAS</v>
          </cell>
          <cell r="E29"/>
          <cell r="F29"/>
          <cell r="G29"/>
          <cell r="H29"/>
          <cell r="I29"/>
          <cell r="J29">
            <v>2324.5296499999999</v>
          </cell>
          <cell r="K29">
            <v>6377.7730500000007</v>
          </cell>
          <cell r="L29">
            <v>8702.3027000000002</v>
          </cell>
          <cell r="M29"/>
          <cell r="N29">
            <v>10623.882084570316</v>
          </cell>
        </row>
        <row r="30">
          <cell r="B30"/>
          <cell r="C30" t="str">
            <v>CC0082</v>
          </cell>
          <cell r="D30" t="str">
            <v>DEMOLIÇÃO E RETIRADA MANUAL DE PORCELANATO SOBRE PISO ELEVADO</v>
          </cell>
          <cell r="E30" t="str">
            <v>M2</v>
          </cell>
          <cell r="F30">
            <v>43.79</v>
          </cell>
          <cell r="G30">
            <v>9.84</v>
          </cell>
          <cell r="H30">
            <v>26.17</v>
          </cell>
          <cell r="I30">
            <v>36.010000000000005</v>
          </cell>
          <cell r="J30">
            <v>430.89359999999999</v>
          </cell>
          <cell r="K30">
            <v>1145.9843000000001</v>
          </cell>
          <cell r="L30">
            <v>1576.8779</v>
          </cell>
          <cell r="M30">
            <v>0.22081274931637518</v>
          </cell>
          <cell r="N30">
            <v>1925.0726444352322</v>
          </cell>
        </row>
        <row r="31">
          <cell r="B31"/>
          <cell r="C31" t="str">
            <v>CC0013</v>
          </cell>
          <cell r="D31" t="str">
            <v>REMOÇÃO DE PISO ELEVADO - COM REAPROVEITAMENTO</v>
          </cell>
          <cell r="E31" t="str">
            <v>M2</v>
          </cell>
          <cell r="F31">
            <v>43.79</v>
          </cell>
          <cell r="G31">
            <v>6.52</v>
          </cell>
          <cell r="H31">
            <v>15.35</v>
          </cell>
          <cell r="I31">
            <v>21.869999999999997</v>
          </cell>
          <cell r="J31">
            <v>285.51079999999996</v>
          </cell>
          <cell r="K31">
            <v>672.17649999999992</v>
          </cell>
          <cell r="L31">
            <v>957.68729999999982</v>
          </cell>
          <cell r="M31">
            <v>0.22081274931637518</v>
          </cell>
          <cell r="N31">
            <v>1169.1568656983759</v>
          </cell>
        </row>
        <row r="32">
          <cell r="B32"/>
          <cell r="C32">
            <v>97640</v>
          </cell>
          <cell r="D32" t="str">
            <v>REMOÇÃO DE FORROS DE DRYWALL, PVC E FIBROMINERAL, DE FORMA MANUAL, SEM REAPROVEITAMENTO. AF_12/2017</v>
          </cell>
          <cell r="E32" t="str">
            <v>M2</v>
          </cell>
          <cell r="F32">
            <v>50.92</v>
          </cell>
          <cell r="G32">
            <v>0.43</v>
          </cell>
          <cell r="H32">
            <v>1.33</v>
          </cell>
          <cell r="I32">
            <v>1.76</v>
          </cell>
          <cell r="J32">
            <v>21.895600000000002</v>
          </cell>
          <cell r="K32">
            <v>67.723600000000005</v>
          </cell>
          <cell r="L32">
            <v>89.619200000000006</v>
          </cell>
          <cell r="M32">
            <v>0.22081274931637518</v>
          </cell>
          <cell r="N32">
            <v>109.4082619435341</v>
          </cell>
        </row>
        <row r="33">
          <cell r="B33"/>
          <cell r="C33" t="str">
            <v>CC0014</v>
          </cell>
          <cell r="D33" t="str">
            <v>RETIRADA / FECHAMENTO / ISOLAMENTO DE INSTALAÇÕES ELÉTRICA E AR CONDICIONADO</v>
          </cell>
          <cell r="E33" t="str">
            <v>CJ</v>
          </cell>
          <cell r="F33">
            <v>1</v>
          </cell>
          <cell r="G33">
            <v>523.84</v>
          </cell>
          <cell r="H33">
            <v>1334.72</v>
          </cell>
          <cell r="I33">
            <v>1858.56</v>
          </cell>
          <cell r="J33">
            <v>523.84</v>
          </cell>
          <cell r="K33">
            <v>1334.72</v>
          </cell>
          <cell r="L33">
            <v>1858.56</v>
          </cell>
          <cell r="M33">
            <v>0.22081274931637518</v>
          </cell>
          <cell r="N33">
            <v>2268.9537433694422</v>
          </cell>
        </row>
        <row r="34">
          <cell r="B34"/>
          <cell r="C34" t="str">
            <v>CC0019</v>
          </cell>
          <cell r="D34" t="str">
            <v>RETIRADA DE LUMINÁRIAS - COM REAPROVEITAMENTO</v>
          </cell>
          <cell r="E34" t="str">
            <v>UN</v>
          </cell>
          <cell r="F34">
            <v>22</v>
          </cell>
          <cell r="G34">
            <v>8.2899999999999991</v>
          </cell>
          <cell r="H34">
            <v>25.86</v>
          </cell>
          <cell r="I34">
            <v>34.15</v>
          </cell>
          <cell r="J34">
            <v>182.38</v>
          </cell>
          <cell r="K34">
            <v>568.91999999999996</v>
          </cell>
          <cell r="L34">
            <v>751.3</v>
          </cell>
          <cell r="M34">
            <v>0.22081274931637518</v>
          </cell>
          <cell r="N34">
            <v>917.1966185613926</v>
          </cell>
        </row>
        <row r="35">
          <cell r="B35"/>
          <cell r="C35" t="str">
            <v>CC0015</v>
          </cell>
          <cell r="D35" t="str">
            <v>DESMONTAGEM E REMOÇÃO DE DIVISÓRIAS EM MDF E VIDRO</v>
          </cell>
          <cell r="E35" t="str">
            <v>M2</v>
          </cell>
          <cell r="F35">
            <v>70.455000000000013</v>
          </cell>
          <cell r="G35">
            <v>9.31</v>
          </cell>
          <cell r="H35">
            <v>27.91</v>
          </cell>
          <cell r="I35">
            <v>37.22</v>
          </cell>
          <cell r="J35">
            <v>655.93605000000014</v>
          </cell>
          <cell r="K35">
            <v>1966.3990500000004</v>
          </cell>
          <cell r="L35">
            <v>2622.3351000000007</v>
          </cell>
          <cell r="M35">
            <v>0.22081274931637518</v>
          </cell>
          <cell r="N35">
            <v>3201.3801230598324</v>
          </cell>
        </row>
        <row r="36">
          <cell r="B36"/>
          <cell r="C36">
            <v>97644</v>
          </cell>
          <cell r="D36" t="str">
            <v>REMOÇÃO DE PORTAS, DE FORMA MANUAL, SEM REAPROVEITAMENTO. AF_12/2017</v>
          </cell>
          <cell r="E36" t="str">
            <v>M2</v>
          </cell>
          <cell r="F36">
            <v>3.3600000000000003</v>
          </cell>
          <cell r="G36">
            <v>2.5099999999999998</v>
          </cell>
          <cell r="H36">
            <v>6.86</v>
          </cell>
          <cell r="I36">
            <v>9.370000000000001</v>
          </cell>
          <cell r="J36">
            <v>8.4336000000000002</v>
          </cell>
          <cell r="K36">
            <v>23.049600000000002</v>
          </cell>
          <cell r="L36">
            <v>31.483200000000004</v>
          </cell>
          <cell r="M36">
            <v>0.22081274931637518</v>
          </cell>
          <cell r="N36">
            <v>38.435091949277307</v>
          </cell>
        </row>
        <row r="37">
          <cell r="B37"/>
          <cell r="C37">
            <v>90441</v>
          </cell>
          <cell r="D37" t="str">
            <v>FURO EM CONCRETO PARA DIÂMETROS MAIORES QUE 75 MM. AF_05/2015</v>
          </cell>
          <cell r="E37" t="str">
            <v>UN</v>
          </cell>
          <cell r="F37">
            <v>6</v>
          </cell>
          <cell r="G37">
            <v>35.94</v>
          </cell>
          <cell r="H37">
            <v>99.8</v>
          </cell>
          <cell r="I37">
            <v>135.74</v>
          </cell>
          <cell r="J37">
            <v>215.64</v>
          </cell>
          <cell r="K37">
            <v>598.79999999999995</v>
          </cell>
          <cell r="L37">
            <v>814.43999999999994</v>
          </cell>
          <cell r="M37">
            <v>0.22081274931637518</v>
          </cell>
          <cell r="N37">
            <v>994.27873555322856</v>
          </cell>
        </row>
        <row r="38">
          <cell r="B38"/>
          <cell r="C38"/>
          <cell r="D38"/>
          <cell r="E38"/>
          <cell r="F38"/>
          <cell r="G38"/>
          <cell r="H38"/>
          <cell r="I38"/>
          <cell r="J38"/>
          <cell r="K38"/>
          <cell r="L38"/>
          <cell r="M38"/>
          <cell r="N38"/>
        </row>
        <row r="39">
          <cell r="B39" t="str">
            <v>C</v>
          </cell>
          <cell r="C39"/>
          <cell r="D39" t="str">
            <v>REVESTIMENTOS DE PISO</v>
          </cell>
          <cell r="E39"/>
          <cell r="F39"/>
          <cell r="G39"/>
          <cell r="H39"/>
          <cell r="I39"/>
          <cell r="J39">
            <v>58985.9764</v>
          </cell>
          <cell r="K39">
            <v>10377.694299999999</v>
          </cell>
          <cell r="L39">
            <v>69363.670699999988</v>
          </cell>
          <cell r="M39"/>
          <cell r="N39">
            <v>84680.053529942699</v>
          </cell>
        </row>
        <row r="40">
          <cell r="B40"/>
          <cell r="C40" t="str">
            <v>CC0016</v>
          </cell>
          <cell r="D40" t="str">
            <v>PISO ELEVADO: MONTAGEM DE PISO ELEVADO (EXISTENTE), PISO FLUTUANTE 13CM LÃ DE ROCHA DE 64 KG/M³, MANTA MULTIMPACT 10MM PERIMETRAL, INCLUSÃO DE SAPATA COM AMORTECIMENTO DE VIBRAÇÃO</v>
          </cell>
          <cell r="E40" t="str">
            <v>M2</v>
          </cell>
          <cell r="F40">
            <v>43.79</v>
          </cell>
          <cell r="G40">
            <v>874.37</v>
          </cell>
          <cell r="H40">
            <v>213.96</v>
          </cell>
          <cell r="I40">
            <v>1088.33</v>
          </cell>
          <cell r="J40">
            <v>38288.662299999996</v>
          </cell>
          <cell r="K40">
            <v>9369.3083999999999</v>
          </cell>
          <cell r="L40">
            <v>47657.970699999998</v>
          </cell>
          <cell r="M40">
            <v>0.22081274931637518</v>
          </cell>
          <cell r="N40">
            <v>58181.45823710625</v>
          </cell>
        </row>
        <row r="41">
          <cell r="B41"/>
          <cell r="C41" t="str">
            <v>CC0017</v>
          </cell>
          <cell r="D41" t="str">
            <v>PISO VINÍLICO TARKETT - LINHA SQUARE, COLEÇÃO SET COM BASE ACUSTICA REF. 24064201 91,44X91,44CM</v>
          </cell>
          <cell r="E41" t="str">
            <v>M2</v>
          </cell>
          <cell r="F41">
            <v>43.79</v>
          </cell>
          <cell r="G41">
            <v>468.95</v>
          </cell>
          <cell r="H41">
            <v>22.25</v>
          </cell>
          <cell r="I41">
            <v>491.2</v>
          </cell>
          <cell r="J41">
            <v>20535.320499999998</v>
          </cell>
          <cell r="K41">
            <v>974.32749999999999</v>
          </cell>
          <cell r="L41">
            <v>21509.647999999997</v>
          </cell>
          <cell r="M41">
            <v>0.22081274931637518</v>
          </cell>
          <cell r="N41">
            <v>26259.252511707469</v>
          </cell>
        </row>
        <row r="42">
          <cell r="B42"/>
          <cell r="C42">
            <v>98689</v>
          </cell>
          <cell r="D42" t="str">
            <v>SOLEIRA EM GRANITO, LARGURA 15 CM, ESPESSURA 2,0 CM. AF_09/2020</v>
          </cell>
          <cell r="E42" t="str">
            <v>M</v>
          </cell>
          <cell r="F42">
            <v>1.84</v>
          </cell>
          <cell r="G42">
            <v>88.04</v>
          </cell>
          <cell r="H42">
            <v>18.510000000000002</v>
          </cell>
          <cell r="I42">
            <v>106.55000000000001</v>
          </cell>
          <cell r="J42">
            <v>161.99360000000001</v>
          </cell>
          <cell r="K42">
            <v>34.058400000000006</v>
          </cell>
          <cell r="L42">
            <v>196.05200000000002</v>
          </cell>
          <cell r="M42">
            <v>0.22081274931637518</v>
          </cell>
          <cell r="N42">
            <v>239.34278112897402</v>
          </cell>
        </row>
        <row r="43">
          <cell r="B43"/>
          <cell r="C43"/>
          <cell r="D43"/>
          <cell r="E43"/>
          <cell r="F43"/>
          <cell r="G43"/>
          <cell r="H43"/>
          <cell r="I43"/>
          <cell r="J43"/>
          <cell r="K43"/>
          <cell r="L43"/>
          <cell r="M43"/>
          <cell r="N43"/>
        </row>
        <row r="44">
          <cell r="B44" t="str">
            <v>D</v>
          </cell>
          <cell r="C44"/>
          <cell r="D44" t="str">
            <v xml:space="preserve">INSTALAÇÕES ELÉTRICAS EM BAIXA TENSÃO </v>
          </cell>
          <cell r="E44"/>
          <cell r="F44"/>
          <cell r="G44"/>
          <cell r="H44"/>
          <cell r="I44"/>
          <cell r="J44">
            <v>47408.959999999985</v>
          </cell>
          <cell r="K44">
            <v>11351.400000000001</v>
          </cell>
          <cell r="L44">
            <v>58760.359999999979</v>
          </cell>
          <cell r="M44"/>
          <cell r="N44">
            <v>71735.396642419932</v>
          </cell>
        </row>
        <row r="45">
          <cell r="B45"/>
          <cell r="C45"/>
          <cell r="D45" t="str">
            <v>LUMINÁRIAS</v>
          </cell>
          <cell r="E45"/>
          <cell r="F45"/>
          <cell r="G45"/>
          <cell r="H45"/>
          <cell r="I45"/>
          <cell r="J45"/>
          <cell r="K45"/>
          <cell r="L45"/>
          <cell r="M45"/>
          <cell r="N45"/>
        </row>
        <row r="46">
          <cell r="B46"/>
          <cell r="C46" t="str">
            <v>CC0035</v>
          </cell>
          <cell r="D46" t="str">
            <v>LUMINÁRIA QUADRADA DE EMBUTIR COM FECHAMENTO EM ACRÍLICO DIFUSO - 62,50 X 62,50 CM PAINEL DE LED 48 W - 4.000 K</v>
          </cell>
          <cell r="E46" t="str">
            <v>UN</v>
          </cell>
          <cell r="F46">
            <v>3</v>
          </cell>
          <cell r="G46">
            <v>285.56</v>
          </cell>
          <cell r="H46">
            <v>105.96</v>
          </cell>
          <cell r="I46">
            <v>391.52</v>
          </cell>
          <cell r="J46">
            <v>856.68000000000006</v>
          </cell>
          <cell r="K46">
            <v>317.88</v>
          </cell>
          <cell r="L46">
            <v>1174.56</v>
          </cell>
          <cell r="M46">
            <v>0.22081274931637518</v>
          </cell>
          <cell r="N46">
            <v>1433.9178228370415</v>
          </cell>
        </row>
        <row r="47">
          <cell r="B47"/>
          <cell r="C47" t="str">
            <v>CC0036</v>
          </cell>
          <cell r="D47" t="str">
            <v>FITA LED BRILIA MULTITEMPERATURA - LUZ PARA CIME - BANCADA COZINHA COMPRIMENTO 4,50 M / LED 13W/M IP20 CAIXA COM 2M</v>
          </cell>
          <cell r="E47" t="str">
            <v>UN</v>
          </cell>
          <cell r="F47">
            <v>3</v>
          </cell>
          <cell r="G47">
            <v>644.94000000000005</v>
          </cell>
          <cell r="H47">
            <v>105.96</v>
          </cell>
          <cell r="I47">
            <v>750.90000000000009</v>
          </cell>
          <cell r="J47">
            <v>1934.8200000000002</v>
          </cell>
          <cell r="K47">
            <v>317.88</v>
          </cell>
          <cell r="L47">
            <v>2252.7000000000003</v>
          </cell>
          <cell r="M47">
            <v>0.22081274931637518</v>
          </cell>
          <cell r="N47">
            <v>2750.1248803849985</v>
          </cell>
        </row>
        <row r="48">
          <cell r="B48"/>
          <cell r="C48" t="str">
            <v>CC0037</v>
          </cell>
          <cell r="D48" t="str">
            <v>FITA LED BRILIA MULTITEMPERATURA - LUZ PARA CIME - BANCADA COZINHA COMPRIMENTO 2,85 M / LED 13W/M IP20</v>
          </cell>
          <cell r="E48" t="str">
            <v>UN</v>
          </cell>
          <cell r="F48">
            <v>2</v>
          </cell>
          <cell r="G48">
            <v>405.76</v>
          </cell>
          <cell r="H48">
            <v>105.96</v>
          </cell>
          <cell r="I48">
            <v>511.71999999999997</v>
          </cell>
          <cell r="J48">
            <v>811.52</v>
          </cell>
          <cell r="K48">
            <v>211.92</v>
          </cell>
          <cell r="L48">
            <v>1023.4399999999999</v>
          </cell>
          <cell r="M48">
            <v>0.22081274931637518</v>
          </cell>
          <cell r="N48">
            <v>1249.4286001603509</v>
          </cell>
        </row>
        <row r="49">
          <cell r="B49"/>
          <cell r="C49" t="str">
            <v>CC0021</v>
          </cell>
          <cell r="D49" t="str">
            <v>TRILHO PARA ESTUDIO SUSPENSO 3M - RS</v>
          </cell>
          <cell r="E49" t="str">
            <v>UN</v>
          </cell>
          <cell r="F49">
            <v>3</v>
          </cell>
          <cell r="G49">
            <v>371.99</v>
          </cell>
          <cell r="H49">
            <v>26.49</v>
          </cell>
          <cell r="I49">
            <v>398.48</v>
          </cell>
          <cell r="J49">
            <v>1115.97</v>
          </cell>
          <cell r="K49">
            <v>79.47</v>
          </cell>
          <cell r="L49">
            <v>1195.44</v>
          </cell>
          <cell r="M49">
            <v>0.22081274931637518</v>
          </cell>
          <cell r="N49">
            <v>1459.4083930427676</v>
          </cell>
        </row>
        <row r="50">
          <cell r="B50"/>
          <cell r="C50" t="str">
            <v>CC0022</v>
          </cell>
          <cell r="D50" t="str">
            <v>BRACO PANTOGRAFICO TOP 2 (0,40~2,00 M) - RS</v>
          </cell>
          <cell r="E50" t="str">
            <v>UN</v>
          </cell>
          <cell r="F50">
            <v>5</v>
          </cell>
          <cell r="G50">
            <v>1779.92</v>
          </cell>
          <cell r="H50">
            <v>211.92</v>
          </cell>
          <cell r="I50">
            <v>1991.8400000000001</v>
          </cell>
          <cell r="J50">
            <v>8899.6</v>
          </cell>
          <cell r="K50">
            <v>1059.5999999999999</v>
          </cell>
          <cell r="L50">
            <v>9959.2000000000007</v>
          </cell>
          <cell r="M50">
            <v>0.22081274931637518</v>
          </cell>
          <cell r="N50">
            <v>12158.318332991645</v>
          </cell>
        </row>
        <row r="51">
          <cell r="B51"/>
          <cell r="C51" t="str">
            <v>CC0023</v>
          </cell>
          <cell r="D51" t="str">
            <v>KIT FIM DE CURSO PARA TRILHO (4 PECAS CADA KIT)</v>
          </cell>
          <cell r="E51" t="str">
            <v>UN</v>
          </cell>
          <cell r="F51">
            <v>4</v>
          </cell>
          <cell r="G51">
            <v>28.99</v>
          </cell>
          <cell r="H51">
            <v>26.49</v>
          </cell>
          <cell r="I51">
            <v>55.48</v>
          </cell>
          <cell r="J51">
            <v>115.96</v>
          </cell>
          <cell r="K51">
            <v>105.96</v>
          </cell>
          <cell r="L51">
            <v>221.92</v>
          </cell>
          <cell r="M51">
            <v>0.22081274931637518</v>
          </cell>
          <cell r="N51">
            <v>270.92276532828998</v>
          </cell>
        </row>
        <row r="52">
          <cell r="B52"/>
          <cell r="C52" t="str">
            <v>CC0024</v>
          </cell>
          <cell r="D52" t="str">
            <v>NEW CARRINHO PASSA CABO - RS</v>
          </cell>
          <cell r="E52" t="str">
            <v>UN</v>
          </cell>
          <cell r="F52">
            <v>12</v>
          </cell>
          <cell r="G52">
            <v>65</v>
          </cell>
          <cell r="H52">
            <v>13.25</v>
          </cell>
          <cell r="I52">
            <v>78.25</v>
          </cell>
          <cell r="J52">
            <v>780</v>
          </cell>
          <cell r="K52">
            <v>159</v>
          </cell>
          <cell r="L52">
            <v>939</v>
          </cell>
          <cell r="M52">
            <v>0.22081274931637518</v>
          </cell>
          <cell r="N52">
            <v>1146.3431716080763</v>
          </cell>
        </row>
        <row r="53">
          <cell r="B53"/>
          <cell r="C53" t="str">
            <v>CC0025</v>
          </cell>
          <cell r="D53" t="str">
            <v>NEW CARRINHO SIMPLES - RS COM PINO 5/8 POL</v>
          </cell>
          <cell r="E53" t="str">
            <v>UN</v>
          </cell>
          <cell r="F53">
            <v>5</v>
          </cell>
          <cell r="G53">
            <v>190</v>
          </cell>
          <cell r="H53">
            <v>13.25</v>
          </cell>
          <cell r="I53">
            <v>203.25</v>
          </cell>
          <cell r="J53">
            <v>950</v>
          </cell>
          <cell r="K53">
            <v>66.25</v>
          </cell>
          <cell r="L53">
            <v>1016.25</v>
          </cell>
          <cell r="M53">
            <v>0.22081274931637518</v>
          </cell>
          <cell r="N53">
            <v>1240.6509564927662</v>
          </cell>
        </row>
        <row r="54">
          <cell r="B54"/>
          <cell r="C54" t="str">
            <v>CC0026</v>
          </cell>
          <cell r="D54" t="str">
            <v>NEW CARRINHO DUPLO - RS</v>
          </cell>
          <cell r="E54" t="str">
            <v>UN</v>
          </cell>
          <cell r="F54">
            <v>6</v>
          </cell>
          <cell r="G54">
            <v>311</v>
          </cell>
          <cell r="H54">
            <v>13.25</v>
          </cell>
          <cell r="I54">
            <v>324.25</v>
          </cell>
          <cell r="J54">
            <v>1866</v>
          </cell>
          <cell r="K54">
            <v>79.5</v>
          </cell>
          <cell r="L54">
            <v>1945.5</v>
          </cell>
          <cell r="M54">
            <v>0.22081274931637518</v>
          </cell>
          <cell r="N54">
            <v>2375.0912037950079</v>
          </cell>
        </row>
        <row r="55">
          <cell r="B55"/>
          <cell r="C55" t="str">
            <v>CC0027</v>
          </cell>
          <cell r="D55" t="str">
            <v>CABO DE SEGURANCA - RS</v>
          </cell>
          <cell r="E55" t="str">
            <v>UN</v>
          </cell>
          <cell r="F55">
            <v>14</v>
          </cell>
          <cell r="G55">
            <v>94</v>
          </cell>
          <cell r="H55">
            <v>13.25</v>
          </cell>
          <cell r="I55">
            <v>107.25</v>
          </cell>
          <cell r="J55">
            <v>1316</v>
          </cell>
          <cell r="K55">
            <v>185.5</v>
          </cell>
          <cell r="L55">
            <v>1501.5</v>
          </cell>
          <cell r="M55">
            <v>0.22081274931637518</v>
          </cell>
          <cell r="N55">
            <v>1833.0503430985373</v>
          </cell>
        </row>
        <row r="56">
          <cell r="B56"/>
          <cell r="C56" t="str">
            <v>CC0028</v>
          </cell>
          <cell r="D56" t="str">
            <v>ILUMINADOR T8 LED LIGHT</v>
          </cell>
          <cell r="E56" t="str">
            <v>UN</v>
          </cell>
          <cell r="F56">
            <v>5</v>
          </cell>
          <cell r="G56">
            <v>1325.48</v>
          </cell>
          <cell r="H56">
            <v>52.98</v>
          </cell>
          <cell r="I56">
            <v>1378.46</v>
          </cell>
          <cell r="J56">
            <v>6627.4</v>
          </cell>
          <cell r="K56">
            <v>264.89999999999998</v>
          </cell>
          <cell r="L56">
            <v>6892.2999999999993</v>
          </cell>
          <cell r="M56">
            <v>0.22081274931637518</v>
          </cell>
          <cell r="N56">
            <v>8414.2077121132515</v>
          </cell>
        </row>
        <row r="57">
          <cell r="B57"/>
          <cell r="C57" t="str">
            <v>CC0029</v>
          </cell>
          <cell r="D57" t="str">
            <v>ILUMINADOR LED STUDIO 80 DAYLIGHT AUTOVOLT</v>
          </cell>
          <cell r="E57" t="str">
            <v>UN</v>
          </cell>
          <cell r="F57">
            <v>2</v>
          </cell>
          <cell r="G57">
            <v>1217.96</v>
          </cell>
          <cell r="H57">
            <v>105.96</v>
          </cell>
          <cell r="I57">
            <v>1323.92</v>
          </cell>
          <cell r="J57">
            <v>2435.92</v>
          </cell>
          <cell r="K57">
            <v>211.92</v>
          </cell>
          <cell r="L57">
            <v>2647.84</v>
          </cell>
          <cell r="M57">
            <v>0.22081274931637518</v>
          </cell>
          <cell r="N57">
            <v>3232.5168301498711</v>
          </cell>
        </row>
        <row r="58">
          <cell r="B58"/>
          <cell r="C58" t="str">
            <v>CC0030</v>
          </cell>
          <cell r="D58" t="str">
            <v>REFLETOR STANDARD - G4 (Ø180MM C) PRATA</v>
          </cell>
          <cell r="E58" t="str">
            <v>UN</v>
          </cell>
          <cell r="F58">
            <v>2</v>
          </cell>
          <cell r="G58">
            <v>201.98</v>
          </cell>
          <cell r="H58">
            <v>52.98</v>
          </cell>
          <cell r="I58">
            <v>254.95999999999998</v>
          </cell>
          <cell r="J58">
            <v>403.96</v>
          </cell>
          <cell r="K58">
            <v>105.96</v>
          </cell>
          <cell r="L58">
            <v>509.91999999999996</v>
          </cell>
          <cell r="M58">
            <v>0.22081274931637518</v>
          </cell>
          <cell r="N58">
            <v>622.51683713140596</v>
          </cell>
        </row>
        <row r="59">
          <cell r="B59"/>
          <cell r="C59" t="str">
            <v>CC0031</v>
          </cell>
          <cell r="D59" t="str">
            <v>DIFUSOR DE LUZ SOFTBOX WIDE ANGLE 60 X 80 - G4</v>
          </cell>
          <cell r="E59" t="str">
            <v>UN</v>
          </cell>
          <cell r="F59">
            <v>2</v>
          </cell>
          <cell r="G59">
            <v>508.98</v>
          </cell>
          <cell r="H59">
            <v>52.98</v>
          </cell>
          <cell r="I59">
            <v>561.96</v>
          </cell>
          <cell r="J59">
            <v>1017.96</v>
          </cell>
          <cell r="K59">
            <v>105.96</v>
          </cell>
          <cell r="L59">
            <v>1123.92</v>
          </cell>
          <cell r="M59">
            <v>0.22081274931637518</v>
          </cell>
          <cell r="N59">
            <v>1372.0958652116606</v>
          </cell>
        </row>
        <row r="60">
          <cell r="B60"/>
          <cell r="C60" t="str">
            <v>CC0032</v>
          </cell>
          <cell r="D60" t="str">
            <v>ADAPTADOR G4 / 135MM</v>
          </cell>
          <cell r="E60" t="str">
            <v>UN</v>
          </cell>
          <cell r="F60">
            <v>2</v>
          </cell>
          <cell r="G60">
            <v>56</v>
          </cell>
          <cell r="H60">
            <v>13.25</v>
          </cell>
          <cell r="I60">
            <v>69.25</v>
          </cell>
          <cell r="J60">
            <v>112</v>
          </cell>
          <cell r="K60">
            <v>26.5</v>
          </cell>
          <cell r="L60">
            <v>138.5</v>
          </cell>
          <cell r="M60">
            <v>0.22081274931637518</v>
          </cell>
          <cell r="N60">
            <v>169.08256578031796</v>
          </cell>
        </row>
        <row r="61">
          <cell r="B61"/>
          <cell r="C61" t="str">
            <v>CC0033</v>
          </cell>
          <cell r="D61" t="str">
            <v>TRILHO PARA ESTUDIO SUSPENSO 4M - RS</v>
          </cell>
          <cell r="E61" t="str">
            <v>UN</v>
          </cell>
          <cell r="F61">
            <v>2</v>
          </cell>
          <cell r="G61">
            <v>521.96</v>
          </cell>
          <cell r="H61">
            <v>105.96</v>
          </cell>
          <cell r="I61">
            <v>627.92000000000007</v>
          </cell>
          <cell r="J61">
            <v>1043.92</v>
          </cell>
          <cell r="K61">
            <v>211.92</v>
          </cell>
          <cell r="L61">
            <v>1255.8400000000001</v>
          </cell>
          <cell r="M61">
            <v>0.22081274931637518</v>
          </cell>
          <cell r="N61">
            <v>1533.1454831014769</v>
          </cell>
        </row>
        <row r="62">
          <cell r="B62"/>
          <cell r="C62" t="str">
            <v>CC0034</v>
          </cell>
          <cell r="D62" t="str">
            <v>NEW SUPORTE FIXO LONGO PARA TETO - RS</v>
          </cell>
          <cell r="E62" t="str">
            <v>UN</v>
          </cell>
          <cell r="F62">
            <v>6</v>
          </cell>
          <cell r="G62">
            <v>298.95999999999998</v>
          </cell>
          <cell r="H62">
            <v>105.96</v>
          </cell>
          <cell r="I62">
            <v>404.91999999999996</v>
          </cell>
          <cell r="J62">
            <v>1793.7599999999998</v>
          </cell>
          <cell r="K62">
            <v>635.76</v>
          </cell>
          <cell r="L62">
            <v>2429.5199999999995</v>
          </cell>
          <cell r="M62">
            <v>0.22081274931637518</v>
          </cell>
          <cell r="N62">
            <v>2965.9889907191191</v>
          </cell>
        </row>
        <row r="63">
          <cell r="B63"/>
          <cell r="C63"/>
          <cell r="D63" t="str">
            <v>ACABAMENTOS</v>
          </cell>
          <cell r="E63"/>
          <cell r="F63"/>
          <cell r="G63"/>
          <cell r="H63"/>
          <cell r="I63"/>
          <cell r="J63"/>
          <cell r="K63"/>
          <cell r="L63"/>
          <cell r="M63"/>
          <cell r="N63"/>
        </row>
        <row r="64">
          <cell r="B64"/>
          <cell r="C64" t="str">
            <v>CC0100</v>
          </cell>
          <cell r="D64" t="str">
            <v>INTERRUPTOR BIPOLAR (1 MÓDULO), 10A/250V, INCLUINDO SUPORTE E PLACA - PADRÃO NBR 14136 (REF.: PIAL BTICINO OU EQUIVALENTE)</v>
          </cell>
          <cell r="E64" t="str">
            <v>CJ</v>
          </cell>
          <cell r="F64">
            <v>1</v>
          </cell>
          <cell r="G64">
            <v>36.75</v>
          </cell>
          <cell r="H64">
            <v>18.75</v>
          </cell>
          <cell r="I64">
            <v>55.5</v>
          </cell>
          <cell r="J64">
            <v>36.75</v>
          </cell>
          <cell r="K64">
            <v>18.75</v>
          </cell>
          <cell r="L64">
            <v>55.5</v>
          </cell>
          <cell r="M64">
            <v>0.22081274931637518</v>
          </cell>
          <cell r="N64">
            <v>67.755107587058816</v>
          </cell>
        </row>
        <row r="65">
          <cell r="B65"/>
          <cell r="C65" t="str">
            <v>CC0101</v>
          </cell>
          <cell r="D65" t="str">
            <v>TOMADA 2P+T (1 MÓDULO), 20A - INCLUINDO SUPORTE E PLACA - PADRÃO NBR 14136 (REF.: PIAL BTICINO OU EQUIVALENTE)</v>
          </cell>
          <cell r="E65" t="str">
            <v>CJ</v>
          </cell>
          <cell r="F65">
            <v>17</v>
          </cell>
          <cell r="G65">
            <v>38.17</v>
          </cell>
          <cell r="H65">
            <v>18.75</v>
          </cell>
          <cell r="I65">
            <v>56.92</v>
          </cell>
          <cell r="J65">
            <v>648.89</v>
          </cell>
          <cell r="K65">
            <v>318.75</v>
          </cell>
          <cell r="L65">
            <v>967.64</v>
          </cell>
          <cell r="M65">
            <v>0.22081274931637518</v>
          </cell>
          <cell r="N65">
            <v>1181.3072487484972</v>
          </cell>
        </row>
        <row r="66">
          <cell r="B66"/>
          <cell r="C66" t="str">
            <v>CC0102</v>
          </cell>
          <cell r="D66" t="str">
            <v>TOMADA 2P+T (2 MÓDULOS), 20A - INCLUINDO SUPORTE E PLACA - PADRÃO NBR 14136 (REF.: PIAL BTICINO OU EQUIVALENTE)</v>
          </cell>
          <cell r="E66" t="str">
            <v>CJ</v>
          </cell>
          <cell r="F66">
            <v>9</v>
          </cell>
          <cell r="G66">
            <v>64.86</v>
          </cell>
          <cell r="H66">
            <v>29.76</v>
          </cell>
          <cell r="I66">
            <v>94.62</v>
          </cell>
          <cell r="J66">
            <v>583.74</v>
          </cell>
          <cell r="K66">
            <v>267.84000000000003</v>
          </cell>
          <cell r="L66">
            <v>851.58</v>
          </cell>
          <cell r="M66">
            <v>0.22081274931637518</v>
          </cell>
          <cell r="N66">
            <v>1039.6197210628388</v>
          </cell>
        </row>
        <row r="67">
          <cell r="B67"/>
          <cell r="C67" t="str">
            <v>CC0105</v>
          </cell>
          <cell r="D67" t="str">
            <v>TOMADA RJ11 (1 MÓDULO) - INCLUINDO SUPORTE E PLACA - PADRÃO NBR 14136 (REF.: PIAL BTICINO OU EQUIVALENTE)</v>
          </cell>
          <cell r="E67" t="str">
            <v>CJ</v>
          </cell>
          <cell r="F67">
            <v>10</v>
          </cell>
          <cell r="G67">
            <v>157.86000000000001</v>
          </cell>
          <cell r="H67">
            <v>18.75</v>
          </cell>
          <cell r="I67">
            <v>176.61</v>
          </cell>
          <cell r="J67">
            <v>1578.6000000000001</v>
          </cell>
          <cell r="K67">
            <v>187.5</v>
          </cell>
          <cell r="L67">
            <v>1766.1000000000001</v>
          </cell>
          <cell r="M67">
            <v>0.22081274931637518</v>
          </cell>
          <cell r="N67">
            <v>2156.0773965676503</v>
          </cell>
        </row>
        <row r="68">
          <cell r="B68"/>
          <cell r="C68" t="str">
            <v>CC0104</v>
          </cell>
          <cell r="D68" t="str">
            <v>TOMADA RJ45 (1 MÓDULO) - INCLUINDO SUPORTE E PLACA - PADRÃO NBR 14136 (REF.: PIAL BTICINO OU EQUIVALENTE)</v>
          </cell>
          <cell r="E68" t="str">
            <v>CJ</v>
          </cell>
          <cell r="F68">
            <v>4</v>
          </cell>
          <cell r="G68">
            <v>157.46</v>
          </cell>
          <cell r="H68">
            <v>18.75</v>
          </cell>
          <cell r="I68">
            <v>176.21</v>
          </cell>
          <cell r="J68">
            <v>629.84</v>
          </cell>
          <cell r="K68">
            <v>75</v>
          </cell>
          <cell r="L68">
            <v>704.84</v>
          </cell>
          <cell r="M68">
            <v>0.22081274931637518</v>
          </cell>
          <cell r="N68">
            <v>860.47765822815393</v>
          </cell>
        </row>
        <row r="69">
          <cell r="B69"/>
          <cell r="C69"/>
          <cell r="D69" t="str">
            <v>DUTOS</v>
          </cell>
          <cell r="E69"/>
          <cell r="F69"/>
          <cell r="G69"/>
          <cell r="H69"/>
          <cell r="I69"/>
          <cell r="J69"/>
          <cell r="K69"/>
          <cell r="L69"/>
          <cell r="M69"/>
          <cell r="N69"/>
        </row>
        <row r="70">
          <cell r="B70"/>
          <cell r="C70">
            <v>95745</v>
          </cell>
          <cell r="D70" t="str">
            <v>ELETRODUTO DE AÇO GALVANIZADO, CLASSE LEVE, DN 20 MM (3/4), APARENTE, INSTALADO EM TETO - FORNECIMENTO E INSTALAÇÃO. AF_11/2016_P</v>
          </cell>
          <cell r="E70" t="str">
            <v>M</v>
          </cell>
          <cell r="F70">
            <v>160</v>
          </cell>
          <cell r="G70">
            <v>16.989999999999998</v>
          </cell>
          <cell r="H70">
            <v>6.05</v>
          </cell>
          <cell r="I70">
            <v>23.04</v>
          </cell>
          <cell r="J70">
            <v>2718.3999999999996</v>
          </cell>
          <cell r="K70">
            <v>968</v>
          </cell>
          <cell r="L70">
            <v>3686.3999999999996</v>
          </cell>
          <cell r="M70">
            <v>0.22081274931637518</v>
          </cell>
          <cell r="N70">
            <v>4500.4041190798853</v>
          </cell>
        </row>
        <row r="71">
          <cell r="B71"/>
          <cell r="C71">
            <v>91857</v>
          </cell>
          <cell r="D71" t="str">
            <v>ELETRODUTO FLEXÍVEL CORRUGADO REFORÇADO, PVC, DN 32 MM (1"), PARA CIRCUITOS TERMINAIS, INSTALADO EM PAREDE - FORNECIMENTO E INSTALAÇÃO. AF_12/2015</v>
          </cell>
          <cell r="E71" t="str">
            <v>M</v>
          </cell>
          <cell r="F71">
            <v>81</v>
          </cell>
          <cell r="G71">
            <v>11.44</v>
          </cell>
          <cell r="H71">
            <v>6.16</v>
          </cell>
          <cell r="I71">
            <v>17.600000000000001</v>
          </cell>
          <cell r="J71">
            <v>926.64</v>
          </cell>
          <cell r="K71">
            <v>498.96000000000004</v>
          </cell>
          <cell r="L71">
            <v>1425.6</v>
          </cell>
          <cell r="M71">
            <v>0.22081274931637518</v>
          </cell>
          <cell r="N71">
            <v>1740.3906554254243</v>
          </cell>
        </row>
        <row r="72">
          <cell r="B72"/>
          <cell r="C72">
            <v>91940</v>
          </cell>
          <cell r="D72" t="str">
            <v>CAIXA RETANGULAR 4" X 2" MÉDIA (1,30 M DO PISO), PVC, INSTALADA EM PAREDE - FORNECIMENTO E INSTALAÇÃO. AF_12/2015</v>
          </cell>
          <cell r="E72" t="str">
            <v>UN</v>
          </cell>
          <cell r="F72">
            <v>26</v>
          </cell>
          <cell r="G72">
            <v>7.12</v>
          </cell>
          <cell r="H72">
            <v>9.4</v>
          </cell>
          <cell r="I72">
            <v>16.52</v>
          </cell>
          <cell r="J72">
            <v>185.12</v>
          </cell>
          <cell r="K72">
            <v>244.4</v>
          </cell>
          <cell r="L72">
            <v>429.52</v>
          </cell>
          <cell r="M72">
            <v>0.22081274931637518</v>
          </cell>
          <cell r="N72">
            <v>524.36349208636943</v>
          </cell>
        </row>
        <row r="73">
          <cell r="B73"/>
          <cell r="C73">
            <v>91936</v>
          </cell>
          <cell r="D73" t="str">
            <v>CAIXA OCTOGONAL 4" X 4", PVC, INSTALADA EM LAJE - FORNECIMENTO E INSTALAÇÃO. AF_12/2015</v>
          </cell>
          <cell r="E73" t="str">
            <v>UN</v>
          </cell>
          <cell r="F73">
            <v>7</v>
          </cell>
          <cell r="G73">
            <v>10.94</v>
          </cell>
          <cell r="H73">
            <v>5.36</v>
          </cell>
          <cell r="I73">
            <v>16.3</v>
          </cell>
          <cell r="J73">
            <v>76.58</v>
          </cell>
          <cell r="K73">
            <v>37.520000000000003</v>
          </cell>
          <cell r="L73">
            <v>114.1</v>
          </cell>
          <cell r="M73">
            <v>0.22081274931637518</v>
          </cell>
          <cell r="N73">
            <v>139.2947346969984</v>
          </cell>
        </row>
        <row r="74">
          <cell r="B74"/>
          <cell r="C74"/>
          <cell r="D74" t="str">
            <v>CABEAMENTO</v>
          </cell>
          <cell r="E74"/>
          <cell r="F74"/>
          <cell r="G74"/>
          <cell r="H74"/>
          <cell r="I74"/>
          <cell r="J74"/>
          <cell r="K74"/>
          <cell r="L74"/>
          <cell r="M74"/>
          <cell r="N74"/>
        </row>
        <row r="75">
          <cell r="B75"/>
          <cell r="C75">
            <v>91926</v>
          </cell>
          <cell r="D75" t="str">
            <v>CABO DE COBRE FLEXÍVEL ISOLADO, 2,5 MM², ANTI-CHAMA 450/750 V, PARA CIRCUITOS TERMINAIS - FORNECIMENTO E INSTALAÇÃO. AF_12/2015</v>
          </cell>
          <cell r="E75" t="str">
            <v>M</v>
          </cell>
          <cell r="F75">
            <v>203</v>
          </cell>
          <cell r="G75">
            <v>2.97</v>
          </cell>
          <cell r="H75">
            <v>1.1200000000000001</v>
          </cell>
          <cell r="I75">
            <v>4.09</v>
          </cell>
          <cell r="J75">
            <v>602.91000000000008</v>
          </cell>
          <cell r="K75">
            <v>227.36</v>
          </cell>
          <cell r="L75">
            <v>830.2700000000001</v>
          </cell>
          <cell r="M75">
            <v>0.22081274931637518</v>
          </cell>
          <cell r="N75">
            <v>1013.6042013749069</v>
          </cell>
        </row>
        <row r="76">
          <cell r="B76"/>
          <cell r="C76">
            <v>91928</v>
          </cell>
          <cell r="D76" t="str">
            <v>CABO DE COBRE FLEXÍVEL ISOLADO, 4 MM², ANTI-CHAMA 450/750 V, PARA CIRCUITOS TERMINAIS - FORNECIMENTO E INSTALAÇÃO. AF_12/2015</v>
          </cell>
          <cell r="E76" t="str">
            <v>M</v>
          </cell>
          <cell r="F76">
            <v>148</v>
          </cell>
          <cell r="G76">
            <v>5.1100000000000003</v>
          </cell>
          <cell r="H76">
            <v>1.48</v>
          </cell>
          <cell r="I76">
            <v>6.59</v>
          </cell>
          <cell r="J76">
            <v>756.28000000000009</v>
          </cell>
          <cell r="K76">
            <v>219.04</v>
          </cell>
          <cell r="L76">
            <v>975.32</v>
          </cell>
          <cell r="M76">
            <v>0.22081274931637518</v>
          </cell>
          <cell r="N76">
            <v>1190.6830906632472</v>
          </cell>
        </row>
        <row r="77">
          <cell r="B77"/>
          <cell r="C77">
            <v>91927</v>
          </cell>
          <cell r="D77" t="str">
            <v>CABO DE COBRE FLEXÍVEL ISOLADO, 2,5 MM², ANTI-CHAMA 0,6/1,0 KV, PARA CIRCUITOS TERMINAIS - FORNECIMENTO E INSTALAÇÃO. AF_12/2015</v>
          </cell>
          <cell r="E77" t="str">
            <v>M</v>
          </cell>
          <cell r="F77">
            <v>480</v>
          </cell>
          <cell r="G77">
            <v>4.21</v>
          </cell>
          <cell r="H77">
            <v>1.1200000000000001</v>
          </cell>
          <cell r="I77">
            <v>5.33</v>
          </cell>
          <cell r="J77">
            <v>2020.8</v>
          </cell>
          <cell r="K77">
            <v>537.6</v>
          </cell>
          <cell r="L77">
            <v>2558.4</v>
          </cell>
          <cell r="M77">
            <v>0.22081274931637518</v>
          </cell>
          <cell r="N77">
            <v>3123.3273378510144</v>
          </cell>
        </row>
        <row r="78">
          <cell r="B78"/>
          <cell r="C78">
            <v>101560</v>
          </cell>
          <cell r="D78" t="str">
            <v>CABO DE COBRE FLEXÍVEL ISOLADO, 10 MM², 0,6/1,0 KV, PARA REDE AÉREA DE DISTRIBUIÇÃO DE ENERGIA ELÉTRICA DE BAIXA TENSÃO - FORNECIMENTO E INSTALAÇÃO. AF_07/2020</v>
          </cell>
          <cell r="E78" t="str">
            <v>M</v>
          </cell>
          <cell r="F78">
            <v>80</v>
          </cell>
          <cell r="G78">
            <v>10.32</v>
          </cell>
          <cell r="H78">
            <v>0.06</v>
          </cell>
          <cell r="I78">
            <v>10.38</v>
          </cell>
          <cell r="J78">
            <v>825.6</v>
          </cell>
          <cell r="K78">
            <v>4.8</v>
          </cell>
          <cell r="L78">
            <v>830.4</v>
          </cell>
          <cell r="M78">
            <v>0.22081274931637518</v>
          </cell>
          <cell r="N78">
            <v>1013.7629070323179</v>
          </cell>
        </row>
        <row r="79">
          <cell r="B79"/>
          <cell r="C79"/>
          <cell r="D79" t="str">
            <v>QUADRO</v>
          </cell>
          <cell r="E79"/>
          <cell r="F79" t="str">
            <v>,</v>
          </cell>
          <cell r="G79"/>
          <cell r="H79"/>
          <cell r="I79"/>
          <cell r="J79"/>
          <cell r="K79"/>
          <cell r="L79"/>
          <cell r="M79"/>
          <cell r="N79"/>
        </row>
        <row r="80">
          <cell r="B80"/>
          <cell r="C80" t="str">
            <v>CC0110</v>
          </cell>
          <cell r="D80" t="str">
            <v>QUADRO DE DISTRIBUIÇÃO COM BARRAMENTO PARA ATÉ 12 DISJUNTORES - 100A</v>
          </cell>
          <cell r="E80" t="str">
            <v>CJ</v>
          </cell>
          <cell r="F80">
            <v>1</v>
          </cell>
          <cell r="G80">
            <v>543.49</v>
          </cell>
          <cell r="H80">
            <v>75</v>
          </cell>
          <cell r="I80">
            <v>618.49</v>
          </cell>
          <cell r="J80">
            <v>543.49</v>
          </cell>
          <cell r="K80">
            <v>75</v>
          </cell>
          <cell r="L80">
            <v>618.49</v>
          </cell>
          <cell r="M80">
            <v>0.22081274931637518</v>
          </cell>
          <cell r="N80">
            <v>755.06047732468494</v>
          </cell>
        </row>
        <row r="81">
          <cell r="B81"/>
          <cell r="C81" t="str">
            <v>CC0111</v>
          </cell>
          <cell r="D81" t="str">
            <v>DISJUNTOR A SECO 1P10A. Disjuntor Siemens, Schneider, ABB, Steck ou equivalente</v>
          </cell>
          <cell r="E81" t="str">
            <v>CJ</v>
          </cell>
          <cell r="F81">
            <v>2</v>
          </cell>
          <cell r="G81">
            <v>24.82</v>
          </cell>
          <cell r="H81">
            <v>37.5</v>
          </cell>
          <cell r="I81">
            <v>62.32</v>
          </cell>
          <cell r="J81">
            <v>49.64</v>
          </cell>
          <cell r="K81">
            <v>75</v>
          </cell>
          <cell r="L81">
            <v>124.64</v>
          </cell>
          <cell r="M81">
            <v>0.22081274931637518</v>
          </cell>
          <cell r="N81">
            <v>152.16210107479301</v>
          </cell>
        </row>
        <row r="82">
          <cell r="B82"/>
          <cell r="C82" t="str">
            <v>CC0112</v>
          </cell>
          <cell r="D82" t="str">
            <v>DISJUNTOR A SECO 1P20A. Disjuntor Siemens, Schneider, ABB, Steck ou equivalente</v>
          </cell>
          <cell r="E82" t="str">
            <v>CJ</v>
          </cell>
          <cell r="F82">
            <v>4</v>
          </cell>
          <cell r="G82">
            <v>24.76</v>
          </cell>
          <cell r="H82">
            <v>37.5</v>
          </cell>
          <cell r="I82">
            <v>62.260000000000005</v>
          </cell>
          <cell r="J82">
            <v>99.04</v>
          </cell>
          <cell r="K82">
            <v>150</v>
          </cell>
          <cell r="L82">
            <v>249.04000000000002</v>
          </cell>
          <cell r="M82">
            <v>0.22081274931637518</v>
          </cell>
          <cell r="N82">
            <v>304.03120708975013</v>
          </cell>
        </row>
        <row r="83">
          <cell r="B83"/>
          <cell r="C83" t="str">
            <v>CC0113</v>
          </cell>
          <cell r="D83" t="str">
            <v>DISJUNTOR A SECO 2P15A. Disjuntor Siemens, Schneider, ABB, Steck ou equivalente</v>
          </cell>
          <cell r="E83" t="str">
            <v>CJ</v>
          </cell>
          <cell r="F83">
            <v>3</v>
          </cell>
          <cell r="G83">
            <v>62.54</v>
          </cell>
          <cell r="H83">
            <v>37.5</v>
          </cell>
          <cell r="I83">
            <v>100.03999999999999</v>
          </cell>
          <cell r="J83">
            <v>187.62</v>
          </cell>
          <cell r="K83">
            <v>112.5</v>
          </cell>
          <cell r="L83">
            <v>300.12</v>
          </cell>
          <cell r="M83">
            <v>0.22081274931637518</v>
          </cell>
          <cell r="N83">
            <v>366.39032232483055</v>
          </cell>
        </row>
        <row r="84">
          <cell r="B84"/>
          <cell r="C84" t="str">
            <v>CC0115</v>
          </cell>
          <cell r="D84" t="str">
            <v>DISJUNTOR A SECO 3P20A. Disjuntor Siemens, Schneider, ABB, Steck ou equivalente</v>
          </cell>
          <cell r="E84" t="str">
            <v>CJ</v>
          </cell>
          <cell r="F84">
            <v>1</v>
          </cell>
          <cell r="G84">
            <v>82.75</v>
          </cell>
          <cell r="H84">
            <v>37.5</v>
          </cell>
          <cell r="I84">
            <v>120.25</v>
          </cell>
          <cell r="J84">
            <v>82.75</v>
          </cell>
          <cell r="K84">
            <v>37.5</v>
          </cell>
          <cell r="L84">
            <v>120.25</v>
          </cell>
          <cell r="M84">
            <v>0.22081274931637518</v>
          </cell>
          <cell r="N84">
            <v>146.80273310529412</v>
          </cell>
        </row>
        <row r="85">
          <cell r="B85"/>
          <cell r="C85" t="str">
            <v>CC0116</v>
          </cell>
          <cell r="D85" t="str">
            <v>DISPOSITIVO DPS CLASSE II, 1 POLO, TENSAO MAXIMA DE 175 V, CORRENTE MAXIMA DE *45* KA (TIPO AC)</v>
          </cell>
          <cell r="E85" t="str">
            <v>CJ</v>
          </cell>
          <cell r="F85">
            <v>1</v>
          </cell>
          <cell r="G85">
            <v>113.09</v>
          </cell>
          <cell r="H85">
            <v>37.5</v>
          </cell>
          <cell r="I85">
            <v>150.59</v>
          </cell>
          <cell r="J85">
            <v>113.09</v>
          </cell>
          <cell r="K85">
            <v>37.5</v>
          </cell>
          <cell r="L85">
            <v>150.59</v>
          </cell>
          <cell r="M85">
            <v>0.22081274931637518</v>
          </cell>
          <cell r="N85">
            <v>183.84219191955293</v>
          </cell>
        </row>
        <row r="86">
          <cell r="B86"/>
          <cell r="C86" t="str">
            <v>CC0114</v>
          </cell>
          <cell r="D86" t="str">
            <v>DISJUNTOR A SECO 3P50A. Disjuntor Siemens, Schneider, ABB, Steck ou equivalente</v>
          </cell>
          <cell r="E86" t="str">
            <v>CJ</v>
          </cell>
          <cell r="F86">
            <v>1</v>
          </cell>
          <cell r="G86">
            <v>82.42</v>
          </cell>
          <cell r="H86">
            <v>37.5</v>
          </cell>
          <cell r="I86">
            <v>119.92</v>
          </cell>
          <cell r="J86">
            <v>82.42</v>
          </cell>
          <cell r="K86">
            <v>37.5</v>
          </cell>
          <cell r="L86">
            <v>119.92</v>
          </cell>
          <cell r="M86">
            <v>0.22081274931637518</v>
          </cell>
          <cell r="N86">
            <v>146.3998648980197</v>
          </cell>
        </row>
        <row r="87">
          <cell r="B87"/>
          <cell r="C87" t="str">
            <v>CC0117</v>
          </cell>
          <cell r="D87" t="str">
            <v>DISPOSITIVO DR, 4 POLOS, SENSIBILIDADE DE 300 MA, CORRENTE DE 40 A, TIPO AC</v>
          </cell>
          <cell r="E87" t="str">
            <v>CJ</v>
          </cell>
          <cell r="F87">
            <v>1</v>
          </cell>
          <cell r="G87">
            <v>249.81</v>
          </cell>
          <cell r="H87">
            <v>37.5</v>
          </cell>
          <cell r="I87">
            <v>287.31</v>
          </cell>
          <cell r="J87">
            <v>249.81</v>
          </cell>
          <cell r="K87">
            <v>37.5</v>
          </cell>
          <cell r="L87">
            <v>287.31</v>
          </cell>
          <cell r="M87">
            <v>0.22081274931637518</v>
          </cell>
          <cell r="N87">
            <v>350.75171100608776</v>
          </cell>
        </row>
        <row r="88">
          <cell r="B88"/>
          <cell r="C88"/>
          <cell r="D88" t="str">
            <v>DADOS E VOZ</v>
          </cell>
          <cell r="E88"/>
          <cell r="F88"/>
          <cell r="G88"/>
          <cell r="H88"/>
          <cell r="I88"/>
          <cell r="J88"/>
          <cell r="K88"/>
          <cell r="L88"/>
          <cell r="M88"/>
          <cell r="N88"/>
        </row>
        <row r="89">
          <cell r="B89"/>
          <cell r="C89" t="str">
            <v>CC0041</v>
          </cell>
          <cell r="D89" t="str">
            <v>CABO UTP CAT 6</v>
          </cell>
          <cell r="E89" t="str">
            <v>M</v>
          </cell>
          <cell r="F89">
            <v>320</v>
          </cell>
          <cell r="G89">
            <v>5.24</v>
          </cell>
          <cell r="H89">
            <v>3.75</v>
          </cell>
          <cell r="I89">
            <v>8.99</v>
          </cell>
          <cell r="J89">
            <v>1676.8000000000002</v>
          </cell>
          <cell r="K89">
            <v>1200</v>
          </cell>
          <cell r="L89">
            <v>2876.8</v>
          </cell>
          <cell r="M89">
            <v>0.22081274931637518</v>
          </cell>
          <cell r="N89">
            <v>3512.0341172333483</v>
          </cell>
        </row>
        <row r="90">
          <cell r="B90"/>
          <cell r="C90" t="str">
            <v>CC0042</v>
          </cell>
          <cell r="D90" t="str">
            <v>CERTIFICAÇÃO DE PONTOS DE DADOS</v>
          </cell>
          <cell r="E90" t="str">
            <v>PT</v>
          </cell>
          <cell r="F90">
            <v>8</v>
          </cell>
          <cell r="G90">
            <v>19.98</v>
          </cell>
          <cell r="H90">
            <v>56.25</v>
          </cell>
          <cell r="I90">
            <v>76.23</v>
          </cell>
          <cell r="J90">
            <v>159.84</v>
          </cell>
          <cell r="K90">
            <v>450</v>
          </cell>
          <cell r="L90">
            <v>609.84</v>
          </cell>
          <cell r="M90">
            <v>0.22081274931637518</v>
          </cell>
          <cell r="N90">
            <v>744.50044704309823</v>
          </cell>
        </row>
        <row r="91">
          <cell r="B91"/>
          <cell r="C91" t="str">
            <v>CC0043</v>
          </cell>
          <cell r="D91" t="str">
            <v>ADEQUAÇÃO DO RACK EXISTENTE</v>
          </cell>
          <cell r="E91" t="str">
            <v>UND</v>
          </cell>
          <cell r="F91">
            <v>1</v>
          </cell>
          <cell r="G91">
            <v>66.599999999999994</v>
          </cell>
          <cell r="H91">
            <v>187.5</v>
          </cell>
          <cell r="I91">
            <v>254.1</v>
          </cell>
          <cell r="J91">
            <v>66.599999999999994</v>
          </cell>
          <cell r="K91">
            <v>187.5</v>
          </cell>
          <cell r="L91">
            <v>254.1</v>
          </cell>
          <cell r="M91">
            <v>0.22081274931637518</v>
          </cell>
          <cell r="N91">
            <v>310.2085196012909</v>
          </cell>
        </row>
        <row r="92">
          <cell r="B92"/>
          <cell r="C92" t="str">
            <v>CC0044</v>
          </cell>
          <cell r="D92" t="str">
            <v>RELOCAÇÃO DE PONTO DE LOGICA</v>
          </cell>
          <cell r="E92" t="str">
            <v>PT</v>
          </cell>
          <cell r="F92">
            <v>8</v>
          </cell>
          <cell r="G92">
            <v>53.28</v>
          </cell>
          <cell r="H92">
            <v>150</v>
          </cell>
          <cell r="I92">
            <v>203.28</v>
          </cell>
          <cell r="J92">
            <v>426.24</v>
          </cell>
          <cell r="K92">
            <v>1200</v>
          </cell>
          <cell r="L92">
            <v>1626.24</v>
          </cell>
          <cell r="M92">
            <v>0.22081274931637518</v>
          </cell>
          <cell r="N92">
            <v>1985.334525448262</v>
          </cell>
        </row>
        <row r="93">
          <cell r="B93"/>
          <cell r="C93"/>
          <cell r="D93"/>
          <cell r="E93"/>
          <cell r="F93"/>
          <cell r="G93"/>
          <cell r="H93"/>
          <cell r="I93"/>
          <cell r="J93"/>
          <cell r="K93"/>
          <cell r="L93"/>
          <cell r="M93"/>
          <cell r="N93"/>
        </row>
        <row r="94">
          <cell r="B94" t="str">
            <v>E</v>
          </cell>
          <cell r="C94"/>
          <cell r="D94" t="str">
            <v>FORRO</v>
          </cell>
          <cell r="E94"/>
          <cell r="F94"/>
          <cell r="G94"/>
          <cell r="H94"/>
          <cell r="I94"/>
          <cell r="J94">
            <v>52868.485799999995</v>
          </cell>
          <cell r="K94">
            <v>9309.6813000000002</v>
          </cell>
          <cell r="L94">
            <v>62178.167099999999</v>
          </cell>
          <cell r="M94"/>
          <cell r="N94">
            <v>75907.899124803982</v>
          </cell>
        </row>
        <row r="95">
          <cell r="B95"/>
          <cell r="C95"/>
          <cell r="D95"/>
          <cell r="E95"/>
          <cell r="F95"/>
          <cell r="G95"/>
          <cell r="H95"/>
          <cell r="I95"/>
          <cell r="J95"/>
          <cell r="K95"/>
          <cell r="L95"/>
          <cell r="M95"/>
          <cell r="N95"/>
        </row>
        <row r="96">
          <cell r="B96"/>
          <cell r="C96" t="str">
            <v>CC0080</v>
          </cell>
          <cell r="D96" t="str">
            <v>FORRO ACÚSTICO ISOLANTE COM BARREIRA ACÚSTICA 2 MM 1666 KG/M³ - CHAPA DUPLA PHONIQUE - ESTRUTURA EM MONTANTES 48 MM COM SISTEMA ISOWALL ISOFLEX DE FIXAÇÃO E PREENCHIMENTO EM LÃ DE ROCHA 64 KG/M³</v>
          </cell>
          <cell r="E96" t="str">
            <v>M2</v>
          </cell>
          <cell r="F96">
            <v>59.65</v>
          </cell>
          <cell r="G96">
            <v>379.42</v>
          </cell>
          <cell r="H96">
            <v>73.33</v>
          </cell>
          <cell r="I96">
            <v>452.75</v>
          </cell>
          <cell r="J96">
            <v>22632.403000000002</v>
          </cell>
          <cell r="K96">
            <v>4374.1345000000001</v>
          </cell>
          <cell r="L96">
            <v>27006.537500000002</v>
          </cell>
          <cell r="M96">
            <v>0.22081274931637518</v>
          </cell>
          <cell r="N96">
            <v>32969.925294890789</v>
          </cell>
        </row>
        <row r="97">
          <cell r="B97"/>
          <cell r="C97" t="str">
            <v>CC0081</v>
          </cell>
          <cell r="D97" t="str">
            <v>FORRO DRY WALL EM CHAPA SIMPLES MONTANTES 48 MM COM SISTEMA ISOFLEX E PREENCHIMENTO EM LÃ DE ROCHA 64 KG/M³</v>
          </cell>
          <cell r="E97" t="str">
            <v>M2</v>
          </cell>
          <cell r="F97">
            <v>15.4</v>
          </cell>
          <cell r="G97">
            <v>150.19</v>
          </cell>
          <cell r="H97">
            <v>36.67</v>
          </cell>
          <cell r="I97">
            <v>186.86</v>
          </cell>
          <cell r="J97">
            <v>2312.9259999999999</v>
          </cell>
          <cell r="K97">
            <v>564.71800000000007</v>
          </cell>
          <cell r="L97">
            <v>2877.6440000000002</v>
          </cell>
          <cell r="M97">
            <v>0.22081274931637518</v>
          </cell>
          <cell r="N97">
            <v>3513.0644831937716</v>
          </cell>
        </row>
        <row r="98">
          <cell r="B98"/>
          <cell r="C98" t="str">
            <v>CC0053</v>
          </cell>
          <cell r="D98" t="str">
            <v>FORRO ACÚSTICO AMBI 16.1 ESPESSURA 6CM FIXADO EM MONTANTES PRÓPRIOS COM SISTEMA ISOFLEX E PREENCHIMENTO EM LÃ DE ROCHA DE 64 KG/M³ - COR BRANCO</v>
          </cell>
          <cell r="E98" t="str">
            <v>M2</v>
          </cell>
          <cell r="F98">
            <v>15.34</v>
          </cell>
          <cell r="G98">
            <v>775.84</v>
          </cell>
          <cell r="H98">
            <v>111.94</v>
          </cell>
          <cell r="I98">
            <v>887.78</v>
          </cell>
          <cell r="J98">
            <v>11901.3856</v>
          </cell>
          <cell r="K98">
            <v>1717.1596</v>
          </cell>
          <cell r="L98">
            <v>13618.5452</v>
          </cell>
          <cell r="M98">
            <v>0.22081274931637518</v>
          </cell>
          <cell r="N98">
            <v>16625.693607301324</v>
          </cell>
        </row>
        <row r="99">
          <cell r="B99"/>
          <cell r="C99" t="str">
            <v>CC0054</v>
          </cell>
          <cell r="D99" t="str">
            <v>FORRO ACÚSTICO AMBI 16.1 ESPESSURA 6CM FIXADO EM MONTANTES PRÓPRIOS COM SISTEMA ISOFLEX E PREENCHIMENTO EM LÃ DE ROCHA DE 64 KG/M³ - COR PRETO</v>
          </cell>
          <cell r="E99" t="str">
            <v>M2</v>
          </cell>
          <cell r="F99">
            <v>19.18</v>
          </cell>
          <cell r="G99">
            <v>775.84</v>
          </cell>
          <cell r="H99">
            <v>111.94</v>
          </cell>
          <cell r="I99">
            <v>887.78</v>
          </cell>
          <cell r="J99">
            <v>14880.611200000001</v>
          </cell>
          <cell r="K99">
            <v>2147.0092</v>
          </cell>
          <cell r="L99">
            <v>17027.6204</v>
          </cell>
          <cell r="M99">
            <v>0.22081274931637518</v>
          </cell>
          <cell r="N99">
            <v>20787.536074839594</v>
          </cell>
        </row>
        <row r="100">
          <cell r="B100"/>
          <cell r="C100" t="str">
            <v>CC0083</v>
          </cell>
          <cell r="D100" t="str">
            <v>SANCA DRY WALL PERFORMA 1 LADO (FECHAMENTO VERTICAL)</v>
          </cell>
          <cell r="E100" t="str">
            <v>M</v>
          </cell>
          <cell r="F100">
            <v>16</v>
          </cell>
          <cell r="G100">
            <v>40.31</v>
          </cell>
          <cell r="H100">
            <v>25</v>
          </cell>
          <cell r="I100">
            <v>65.31</v>
          </cell>
          <cell r="J100">
            <v>644.96</v>
          </cell>
          <cell r="K100">
            <v>400</v>
          </cell>
          <cell r="L100">
            <v>1044.96</v>
          </cell>
          <cell r="M100">
            <v>0.22081274931637518</v>
          </cell>
          <cell r="N100">
            <v>1275.7004905256395</v>
          </cell>
        </row>
        <row r="101">
          <cell r="B101"/>
          <cell r="C101" t="str">
            <v>CC0084</v>
          </cell>
          <cell r="D101" t="str">
            <v>ALÇAPÃO 60X60 EM CHAPA DUPLA DE DRY WALL COM VEDAÇÃO ACUSTICA - ALÇAPÃO KNAUF F-TEC ESTANQUE P/A/F</v>
          </cell>
          <cell r="E101" t="str">
            <v>UN</v>
          </cell>
          <cell r="F101">
            <v>2</v>
          </cell>
          <cell r="G101">
            <v>248.1</v>
          </cell>
          <cell r="H101">
            <v>53.33</v>
          </cell>
          <cell r="I101">
            <v>301.43</v>
          </cell>
          <cell r="J101">
            <v>496.2</v>
          </cell>
          <cell r="K101">
            <v>106.66</v>
          </cell>
          <cell r="L101">
            <v>602.86</v>
          </cell>
          <cell r="M101">
            <v>0.22081274931637518</v>
          </cell>
          <cell r="N101">
            <v>735.97917405287001</v>
          </cell>
        </row>
        <row r="102">
          <cell r="B102"/>
          <cell r="C102"/>
          <cell r="D102"/>
          <cell r="E102"/>
          <cell r="F102"/>
          <cell r="G102"/>
          <cell r="H102"/>
          <cell r="I102"/>
          <cell r="J102"/>
          <cell r="K102"/>
          <cell r="L102"/>
          <cell r="M102"/>
          <cell r="N102"/>
        </row>
        <row r="103">
          <cell r="B103" t="str">
            <v>F</v>
          </cell>
          <cell r="C103"/>
          <cell r="D103" t="str">
            <v>PAREDES DIVISÓRIAS E ISOLAMENTO ACUSTICO</v>
          </cell>
          <cell r="E103"/>
          <cell r="F103"/>
          <cell r="G103"/>
          <cell r="H103"/>
          <cell r="I103"/>
          <cell r="J103">
            <v>148146.0748</v>
          </cell>
          <cell r="K103">
            <v>33567.569799999997</v>
          </cell>
          <cell r="L103">
            <v>181713.64460000003</v>
          </cell>
          <cell r="M103"/>
          <cell r="N103">
            <v>221838.33405242465</v>
          </cell>
        </row>
        <row r="104">
          <cell r="B104"/>
          <cell r="C104"/>
          <cell r="D104"/>
          <cell r="E104"/>
          <cell r="F104"/>
          <cell r="G104"/>
          <cell r="H104"/>
          <cell r="I104"/>
          <cell r="J104"/>
          <cell r="K104"/>
          <cell r="L104"/>
          <cell r="M104"/>
          <cell r="N104"/>
        </row>
        <row r="105">
          <cell r="B105"/>
          <cell r="C105" t="str">
            <v>CC0070</v>
          </cell>
          <cell r="D105" t="str">
            <v>PAREDE ACÚSTICA 16,2 M COM BARREIRA ACÚSTICA 2MM 1666 KG/M³ - CHAPA DUPLA PHONIQUE COM CAMARA DE AR ESTRUTURA EM MONTANTES 48 MM COM SISTEMA ISOWALL DE FIXAÇÃO E PREENCHIMENTO EM LÃ DE ROCHA 64 KG/M³</v>
          </cell>
          <cell r="E105" t="str">
            <v>M2</v>
          </cell>
          <cell r="F105">
            <v>92.57</v>
          </cell>
          <cell r="G105">
            <v>270.08</v>
          </cell>
          <cell r="H105">
            <v>140</v>
          </cell>
          <cell r="I105">
            <v>410.08</v>
          </cell>
          <cell r="J105">
            <v>25001.305599999996</v>
          </cell>
          <cell r="K105">
            <v>12959.8</v>
          </cell>
          <cell r="L105">
            <v>37961.105599999995</v>
          </cell>
          <cell r="M105">
            <v>0.22081274931637518</v>
          </cell>
          <cell r="N105">
            <v>46343.401694625238</v>
          </cell>
        </row>
        <row r="106">
          <cell r="B106"/>
          <cell r="C106" t="str">
            <v>CC0071</v>
          </cell>
          <cell r="D106" t="str">
            <v>REVESTIMENTO ACÚSTICO 11,7 CM COM BARREIRA ACÚSTICA 2 MM 1666 KG/M³ DUPLA PHONIQUE ESTRUTURA EM MONTANTES 90 MM COM SISTEMA ISOWALL DE FIXAÇÃO E PREENCHIMENTO EM LÃ DE ROCHA DE 64 KG/M³</v>
          </cell>
          <cell r="E106" t="str">
            <v>M2</v>
          </cell>
          <cell r="F106">
            <v>62.24</v>
          </cell>
          <cell r="G106">
            <v>441.03</v>
          </cell>
          <cell r="H106">
            <v>100</v>
          </cell>
          <cell r="I106">
            <v>541.03</v>
          </cell>
          <cell r="J106">
            <v>27449.707200000001</v>
          </cell>
          <cell r="K106">
            <v>6224</v>
          </cell>
          <cell r="L106">
            <v>33673.707200000004</v>
          </cell>
          <cell r="M106">
            <v>0.22081274931637518</v>
          </cell>
          <cell r="N106">
            <v>41109.291066506623</v>
          </cell>
        </row>
        <row r="107">
          <cell r="B107"/>
          <cell r="C107" t="str">
            <v>CC0072</v>
          </cell>
          <cell r="D107" t="str">
            <v>REVESTIMENTO EM CHAPA SIMPLES DE DRYWALL RF PARA FECHAMENTO DO VÃO DA JANELA FIXAÇÃO NA ESTRUTURA DO REVESTIMENTO ACÚSTICO 11,70 CM</v>
          </cell>
          <cell r="E107" t="str">
            <v>M2</v>
          </cell>
          <cell r="F107">
            <v>10.89</v>
          </cell>
          <cell r="G107">
            <v>132.11000000000001</v>
          </cell>
          <cell r="H107">
            <v>30</v>
          </cell>
          <cell r="I107">
            <v>162.11000000000001</v>
          </cell>
          <cell r="J107">
            <v>1438.6779000000001</v>
          </cell>
          <cell r="K107">
            <v>326.70000000000005</v>
          </cell>
          <cell r="L107">
            <v>1765.3779000000002</v>
          </cell>
          <cell r="M107">
            <v>0.22081274931637518</v>
          </cell>
          <cell r="N107">
            <v>2155.1958476813693</v>
          </cell>
        </row>
        <row r="108">
          <cell r="B108"/>
          <cell r="C108" t="str">
            <v>CC0050</v>
          </cell>
          <cell r="D108" t="str">
            <v>REVESTIMENTO ACÚSTICO AMBI 16.1 IGNÍFUO ESPESSURA 6 CM FIXADO EM MONTANTES PRÓPRIOS E PREENCHIDOS EM LÃ DE ROCHA DE 64 KG/M³ - COR BRANCO - COM ACABAMENTO INFERIOR COM 10CM ALTURA (RODAPE)</v>
          </cell>
          <cell r="E108" t="str">
            <v>M2</v>
          </cell>
          <cell r="F108">
            <v>53.7</v>
          </cell>
          <cell r="G108">
            <v>681.97</v>
          </cell>
          <cell r="H108">
            <v>111.94</v>
          </cell>
          <cell r="I108">
            <v>793.91000000000008</v>
          </cell>
          <cell r="J108">
            <v>36621.789000000004</v>
          </cell>
          <cell r="K108">
            <v>6011.1779999999999</v>
          </cell>
          <cell r="L108">
            <v>42632.967000000004</v>
          </cell>
          <cell r="M108">
            <v>0.22081274931637518</v>
          </cell>
          <cell r="N108">
            <v>52046.869654784299</v>
          </cell>
        </row>
        <row r="109">
          <cell r="B109"/>
          <cell r="C109" t="str">
            <v>CC0051</v>
          </cell>
          <cell r="D109" t="str">
            <v>REVESTIMENTO ACÚSTICO AMBI 16.1 IGNÍFUO ESPESSURA 6 CM FIXADO EM MONTANTES PRÓPRIOS E PREENCHIDOS EM LÃ DE ROCHA DE 64 KG/M³ - COR COBALTO - COM ACABAMENTO INFERIOR COM 10CM ALTURA (RODAPE)</v>
          </cell>
          <cell r="E109" t="str">
            <v>M2</v>
          </cell>
          <cell r="F109">
            <v>43.35</v>
          </cell>
          <cell r="G109">
            <v>681.97</v>
          </cell>
          <cell r="H109">
            <v>111.94</v>
          </cell>
          <cell r="I109">
            <v>793.91000000000008</v>
          </cell>
          <cell r="J109">
            <v>29563.399500000003</v>
          </cell>
          <cell r="K109">
            <v>4852.5990000000002</v>
          </cell>
          <cell r="L109">
            <v>34415.998500000002</v>
          </cell>
          <cell r="M109">
            <v>0.22081274931637518</v>
          </cell>
          <cell r="N109">
            <v>42015.489749253247</v>
          </cell>
        </row>
        <row r="110">
          <cell r="B110"/>
          <cell r="C110" t="str">
            <v>CC0052</v>
          </cell>
          <cell r="D110" t="str">
            <v>REVESTIMENTO ACÚSTICO AMBI BRASIL MODELO LISO CF0 - PLACAS DE 595 X 595 X 15 MM COM ENCAIXE MACHO / FEMEA PARA PAREDE - MDF 15 MM COR LOURO CLARO - COM ACABAMENTO INFERIOR COM 10CM ALTURA (RODAPE)</v>
          </cell>
          <cell r="E110" t="str">
            <v>M2</v>
          </cell>
          <cell r="F110">
            <v>19.12</v>
          </cell>
          <cell r="G110">
            <v>624.88</v>
          </cell>
          <cell r="H110">
            <v>111.94</v>
          </cell>
          <cell r="I110">
            <v>736.81999999999994</v>
          </cell>
          <cell r="J110">
            <v>11947.705600000001</v>
          </cell>
          <cell r="K110">
            <v>2140.2928000000002</v>
          </cell>
          <cell r="L110">
            <v>14087.9984</v>
          </cell>
          <cell r="M110">
            <v>0.22081274931637518</v>
          </cell>
          <cell r="N110">
            <v>17198.808059068695</v>
          </cell>
        </row>
        <row r="111">
          <cell r="B111"/>
          <cell r="C111"/>
          <cell r="D111"/>
          <cell r="E111"/>
          <cell r="F111"/>
          <cell r="G111"/>
          <cell r="H111"/>
          <cell r="I111"/>
          <cell r="J111"/>
          <cell r="K111"/>
          <cell r="L111"/>
          <cell r="M111"/>
          <cell r="N111"/>
        </row>
        <row r="112">
          <cell r="B112"/>
          <cell r="C112" t="str">
            <v>CC0055</v>
          </cell>
          <cell r="D112" t="str">
            <v>PORTAS ACÚSTICAS (0,80 X 2,10 X 35 CM), INCLUSO FERRAGENS E DOBRADIÇAS</v>
          </cell>
          <cell r="E112" t="str">
            <v>UND</v>
          </cell>
          <cell r="F112">
            <v>3</v>
          </cell>
          <cell r="G112">
            <v>3039</v>
          </cell>
          <cell r="H112">
            <v>210.6</v>
          </cell>
          <cell r="I112">
            <v>3249.6</v>
          </cell>
          <cell r="J112">
            <v>9117</v>
          </cell>
          <cell r="K112">
            <v>631.79999999999995</v>
          </cell>
          <cell r="L112">
            <v>9748.7999999999993</v>
          </cell>
          <cell r="M112">
            <v>0.22081274931637518</v>
          </cell>
          <cell r="N112">
            <v>11901.459330535477</v>
          </cell>
        </row>
        <row r="113">
          <cell r="B113"/>
          <cell r="C113" t="str">
            <v>CC0056</v>
          </cell>
          <cell r="D113" t="str">
            <v>JANELA ACUSTICA COM VIDRO DUPLO LAMINADO COM CAMARA DE AR (2,00 X 1,30) M</v>
          </cell>
          <cell r="E113" t="str">
            <v>UND</v>
          </cell>
          <cell r="F113">
            <v>1</v>
          </cell>
          <cell r="G113">
            <v>4789.37</v>
          </cell>
          <cell r="H113">
            <v>210.6</v>
          </cell>
          <cell r="I113">
            <v>4999.97</v>
          </cell>
          <cell r="J113">
            <v>4789.37</v>
          </cell>
          <cell r="K113">
            <v>210.6</v>
          </cell>
          <cell r="L113">
            <v>4999.97</v>
          </cell>
          <cell r="M113">
            <v>0.22081274931637518</v>
          </cell>
          <cell r="N113">
            <v>6104.0271221993971</v>
          </cell>
        </row>
        <row r="114">
          <cell r="B114"/>
          <cell r="C114" t="str">
            <v>CC0057</v>
          </cell>
          <cell r="D114" t="str">
            <v>JANELA ACUSTICA COM VIDRO DUPLO LAMINADO COM CAMARA DE AR (1,00 X 1,00) M</v>
          </cell>
          <cell r="E114" t="str">
            <v>UND</v>
          </cell>
          <cell r="F114">
            <v>1</v>
          </cell>
          <cell r="G114">
            <v>2217.12</v>
          </cell>
          <cell r="H114">
            <v>210.6</v>
          </cell>
          <cell r="I114">
            <v>2427.7199999999998</v>
          </cell>
          <cell r="J114">
            <v>2217.12</v>
          </cell>
          <cell r="K114">
            <v>210.6</v>
          </cell>
          <cell r="L114">
            <v>2427.7199999999998</v>
          </cell>
          <cell r="M114">
            <v>0.22081274931637518</v>
          </cell>
          <cell r="N114">
            <v>2963.7915277703501</v>
          </cell>
        </row>
        <row r="115">
          <cell r="B115"/>
          <cell r="C115"/>
          <cell r="D115"/>
          <cell r="E115"/>
          <cell r="F115"/>
          <cell r="G115"/>
          <cell r="H115"/>
          <cell r="I115"/>
          <cell r="J115"/>
          <cell r="K115"/>
          <cell r="L115"/>
          <cell r="M115"/>
          <cell r="N115"/>
        </row>
        <row r="116">
          <cell r="B116" t="str">
            <v>G</v>
          </cell>
          <cell r="C116"/>
          <cell r="D116" t="str">
            <v>PINTURA</v>
          </cell>
          <cell r="E116"/>
          <cell r="F116"/>
          <cell r="G116"/>
          <cell r="H116"/>
          <cell r="I116"/>
          <cell r="J116">
            <v>4465.7016000000003</v>
          </cell>
          <cell r="K116">
            <v>3844.2623999999996</v>
          </cell>
          <cell r="L116">
            <v>8309.9639999999981</v>
          </cell>
          <cell r="M116"/>
          <cell r="N116">
            <v>10144.9099975601</v>
          </cell>
        </row>
        <row r="117">
          <cell r="B117"/>
          <cell r="C117"/>
          <cell r="D117"/>
          <cell r="E117"/>
          <cell r="F117"/>
          <cell r="G117"/>
          <cell r="H117"/>
          <cell r="I117"/>
          <cell r="J117"/>
          <cell r="K117"/>
          <cell r="L117"/>
          <cell r="M117"/>
          <cell r="N117"/>
        </row>
        <row r="118">
          <cell r="B118"/>
          <cell r="C118">
            <v>88485</v>
          </cell>
          <cell r="D118" t="str">
            <v>APLICAÇÃO DE FUNDO SELADOR ACRÍLICO EM PAREDES, UMA DEMÃO. AF_06/2014</v>
          </cell>
          <cell r="E118" t="str">
            <v>M2</v>
          </cell>
          <cell r="F118">
            <v>164.64</v>
          </cell>
          <cell r="G118">
            <v>1.76</v>
          </cell>
          <cell r="H118">
            <v>1.06</v>
          </cell>
          <cell r="I118">
            <v>2.8200000000000003</v>
          </cell>
          <cell r="J118">
            <v>289.76639999999998</v>
          </cell>
          <cell r="K118">
            <v>174.51839999999999</v>
          </cell>
          <cell r="L118">
            <v>464.28479999999996</v>
          </cell>
          <cell r="M118">
            <v>0.22081274931637518</v>
          </cell>
          <cell r="N118">
            <v>566.80480315380339</v>
          </cell>
        </row>
        <row r="119">
          <cell r="B119"/>
          <cell r="C119">
            <v>88484</v>
          </cell>
          <cell r="D119" t="str">
            <v>APLICAÇÃO DE FUNDO SELADOR ACRÍLICO EM TETO, UMA DEMÃO. AF_06/2014</v>
          </cell>
          <cell r="E119" t="str">
            <v>M2</v>
          </cell>
          <cell r="F119">
            <v>50.92</v>
          </cell>
          <cell r="G119">
            <v>1.89</v>
          </cell>
          <cell r="H119">
            <v>1.4</v>
          </cell>
          <cell r="I119">
            <v>3.29</v>
          </cell>
          <cell r="J119">
            <v>96.238799999999998</v>
          </cell>
          <cell r="K119">
            <v>71.287999999999997</v>
          </cell>
          <cell r="L119">
            <v>167.52679999999998</v>
          </cell>
          <cell r="M119">
            <v>0.22081274931637518</v>
          </cell>
          <cell r="N119">
            <v>204.5188532921745</v>
          </cell>
        </row>
        <row r="120">
          <cell r="B120"/>
          <cell r="C120">
            <v>88497</v>
          </cell>
          <cell r="D120" t="str">
            <v>APLICAÇÃO E LIXAMENTO DE MASSA LÁTEX EM PAREDES, DUAS DEMÃOS. AF_06/2014</v>
          </cell>
          <cell r="E120" t="str">
            <v>M2</v>
          </cell>
          <cell r="F120">
            <v>164.64</v>
          </cell>
          <cell r="G120">
            <v>8.3800000000000008</v>
          </cell>
          <cell r="H120">
            <v>8.52</v>
          </cell>
          <cell r="I120">
            <v>16.899999999999999</v>
          </cell>
          <cell r="J120">
            <v>1379.6831999999999</v>
          </cell>
          <cell r="K120">
            <v>1402.7327999999998</v>
          </cell>
          <cell r="L120">
            <v>2782.4159999999997</v>
          </cell>
          <cell r="M120">
            <v>0.22081274931637518</v>
          </cell>
          <cell r="N120">
            <v>3396.8089267018709</v>
          </cell>
        </row>
        <row r="121">
          <cell r="B121"/>
          <cell r="C121">
            <v>88496</v>
          </cell>
          <cell r="D121" t="str">
            <v>APLICAÇÃO E LIXAMENTO DE MASSA LÁTEX EM TETO, DUAS DEMÃOS. AF_06/2014</v>
          </cell>
          <cell r="E121" t="str">
            <v>M2</v>
          </cell>
          <cell r="F121">
            <v>50.92</v>
          </cell>
          <cell r="G121">
            <v>12.06</v>
          </cell>
          <cell r="H121">
            <v>18.350000000000001</v>
          </cell>
          <cell r="I121">
            <v>30.410000000000004</v>
          </cell>
          <cell r="J121">
            <v>614.09520000000009</v>
          </cell>
          <cell r="K121">
            <v>934.38200000000006</v>
          </cell>
          <cell r="L121">
            <v>1548.4772000000003</v>
          </cell>
          <cell r="M121">
            <v>0.22081274931637518</v>
          </cell>
          <cell r="N121">
            <v>1890.4007077857229</v>
          </cell>
        </row>
        <row r="122">
          <cell r="B122"/>
          <cell r="C122">
            <v>88489</v>
          </cell>
          <cell r="D122" t="str">
            <v>APLICAÇÃO MANUAL DE PINTURA COM TINTA LÁTEX ACRÍLICA EM PAREDES, DUAS DEMÃOS. AF_06/2014</v>
          </cell>
          <cell r="E122" t="str">
            <v>M2</v>
          </cell>
          <cell r="F122">
            <v>164.64</v>
          </cell>
          <cell r="G122">
            <v>9.19</v>
          </cell>
          <cell r="H122">
            <v>5.0999999999999996</v>
          </cell>
          <cell r="I122">
            <v>14.29</v>
          </cell>
          <cell r="J122">
            <v>1513.0415999999998</v>
          </cell>
          <cell r="K122">
            <v>839.66399999999987</v>
          </cell>
          <cell r="L122">
            <v>2352.7055999999998</v>
          </cell>
          <cell r="M122">
            <v>0.22081274931637518</v>
          </cell>
          <cell r="N122">
            <v>2872.2129918680316</v>
          </cell>
        </row>
        <row r="123">
          <cell r="B123"/>
          <cell r="C123">
            <v>88488</v>
          </cell>
          <cell r="D123" t="str">
            <v>APLICAÇÃO MANUAL DE PINTURA COM TINTA LÁTEX ACRÍLICA EM TETO, DUAS DEMÃOS. AF_06/2014</v>
          </cell>
          <cell r="E123" t="str">
            <v>M2</v>
          </cell>
          <cell r="F123">
            <v>50.92</v>
          </cell>
          <cell r="G123">
            <v>9.75</v>
          </cell>
          <cell r="H123">
            <v>6.65</v>
          </cell>
          <cell r="I123">
            <v>16.399999999999999</v>
          </cell>
          <cell r="J123">
            <v>496.47</v>
          </cell>
          <cell r="K123">
            <v>338.61800000000005</v>
          </cell>
          <cell r="L123">
            <v>835.08800000000008</v>
          </cell>
          <cell r="M123">
            <v>0.22081274931637518</v>
          </cell>
          <cell r="N123">
            <v>1019.4860772011132</v>
          </cell>
        </row>
        <row r="124">
          <cell r="B124"/>
          <cell r="C124">
            <v>102219</v>
          </cell>
          <cell r="D124" t="str">
            <v>PINTURA TINTA DE ACABAMENTO (PIGMENTADA) ESMALTE SINTÉTICO ACETINADO EM MADEIRA, 2 DEMÃOS. AF_01/2021</v>
          </cell>
          <cell r="E124" t="str">
            <v>M2</v>
          </cell>
          <cell r="F124">
            <v>10.08</v>
          </cell>
          <cell r="G124">
            <v>7.58</v>
          </cell>
          <cell r="H124">
            <v>8.24</v>
          </cell>
          <cell r="I124">
            <v>15.82</v>
          </cell>
          <cell r="J124">
            <v>76.406400000000005</v>
          </cell>
          <cell r="K124">
            <v>83.059200000000004</v>
          </cell>
          <cell r="L124">
            <v>159.46559999999999</v>
          </cell>
          <cell r="M124">
            <v>0.22081274931637518</v>
          </cell>
          <cell r="N124">
            <v>194.67763755738534</v>
          </cell>
        </row>
        <row r="125">
          <cell r="B125"/>
          <cell r="C125"/>
          <cell r="D125"/>
          <cell r="E125"/>
          <cell r="F125"/>
          <cell r="G125"/>
          <cell r="H125"/>
          <cell r="I125"/>
          <cell r="J125"/>
          <cell r="K125"/>
          <cell r="L125"/>
          <cell r="M125"/>
          <cell r="N125"/>
        </row>
        <row r="126">
          <cell r="B126" t="str">
            <v>H</v>
          </cell>
          <cell r="C126"/>
          <cell r="D126" t="str">
            <v>HIDRAULICA</v>
          </cell>
          <cell r="E126"/>
          <cell r="F126"/>
          <cell r="G126"/>
          <cell r="H126"/>
          <cell r="I126"/>
          <cell r="J126">
            <v>982.88</v>
          </cell>
          <cell r="K126">
            <v>1326.9899999999998</v>
          </cell>
          <cell r="L126">
            <v>2309.87</v>
          </cell>
          <cell r="M126"/>
          <cell r="N126">
            <v>2819.918745263416</v>
          </cell>
        </row>
        <row r="127">
          <cell r="B127"/>
          <cell r="C127"/>
          <cell r="D127" t="str">
            <v>AGUA FRIA</v>
          </cell>
          <cell r="E127"/>
          <cell r="F127"/>
          <cell r="G127"/>
          <cell r="H127"/>
          <cell r="I127"/>
          <cell r="J127"/>
          <cell r="K127"/>
          <cell r="L127"/>
          <cell r="M127"/>
          <cell r="N127"/>
        </row>
        <row r="128">
          <cell r="B128"/>
          <cell r="C128">
            <v>89356</v>
          </cell>
          <cell r="D128" t="str">
            <v>TUBO, PVC, SOLDÁVEL, DN 25MM, INSTALADO EM RAMAL OU SUB-RAMAL DE ÁGUA - FORNECIMENTO E INSTALAÇÃO. AF_12/2014</v>
          </cell>
          <cell r="E128" t="str">
            <v>M</v>
          </cell>
          <cell r="F128">
            <v>12</v>
          </cell>
          <cell r="G128">
            <v>9.81</v>
          </cell>
          <cell r="H128">
            <v>13.7</v>
          </cell>
          <cell r="I128">
            <v>23.509999999999998</v>
          </cell>
          <cell r="J128">
            <v>117.72</v>
          </cell>
          <cell r="K128">
            <v>164.39999999999998</v>
          </cell>
          <cell r="L128">
            <v>282.12</v>
          </cell>
          <cell r="M128">
            <v>0.22081274931637518</v>
          </cell>
          <cell r="N128">
            <v>344.41569283713579</v>
          </cell>
        </row>
        <row r="129">
          <cell r="B129"/>
          <cell r="C129">
            <v>89362</v>
          </cell>
          <cell r="D129" t="str">
            <v>JOELHO 90 GRAUS, PVC, SOLDÁVEL, DN 25MM, INSTALADO EM RAMAL OU SUB-RAMAL DE ÁGUA - FORNECIMENTO E INSTALAÇÃO. AF_12/2014</v>
          </cell>
          <cell r="E129" t="str">
            <v>UN</v>
          </cell>
          <cell r="F129">
            <v>3</v>
          </cell>
          <cell r="G129">
            <v>4.01</v>
          </cell>
          <cell r="H129">
            <v>5.59</v>
          </cell>
          <cell r="I129">
            <v>9.6</v>
          </cell>
          <cell r="J129">
            <v>12.03</v>
          </cell>
          <cell r="K129">
            <v>16.77</v>
          </cell>
          <cell r="L129">
            <v>28.799999999999997</v>
          </cell>
          <cell r="M129">
            <v>0.22081274931637518</v>
          </cell>
          <cell r="N129">
            <v>35.159407180311604</v>
          </cell>
        </row>
        <row r="130">
          <cell r="B130"/>
          <cell r="C130">
            <v>89366</v>
          </cell>
          <cell r="D130" t="str">
            <v>JOELHO 90 GRAUS COM BUCHA DE LATÃO, PVC, SOLDÁVEL, DN 25MM, X 3/4 INSTALADO EM RAMAL OU SUB-RAMAL DE ÁGUA - FORNECIMENTO E INSTALAÇÃO. AF_12/2014</v>
          </cell>
          <cell r="E130" t="str">
            <v>UN</v>
          </cell>
          <cell r="F130">
            <v>2</v>
          </cell>
          <cell r="G130">
            <v>12.54</v>
          </cell>
          <cell r="H130">
            <v>5.56</v>
          </cell>
          <cell r="I130">
            <v>18.099999999999998</v>
          </cell>
          <cell r="J130">
            <v>25.08</v>
          </cell>
          <cell r="K130">
            <v>11.12</v>
          </cell>
          <cell r="L130">
            <v>36.199999999999996</v>
          </cell>
          <cell r="M130">
            <v>0.22081274931637518</v>
          </cell>
          <cell r="N130">
            <v>44.193421525252774</v>
          </cell>
        </row>
        <row r="131">
          <cell r="B131"/>
          <cell r="C131">
            <v>89395</v>
          </cell>
          <cell r="D131" t="str">
            <v>TE, PVC, SOLDÁVEL, DN 25MM, INSTALADO EM RAMAL OU SUB-RAMAL DE ÁGUA - FORNECIMENTO E INSTALAÇÃO. AF_12/2014</v>
          </cell>
          <cell r="E131" t="str">
            <v>UN</v>
          </cell>
          <cell r="F131">
            <v>1</v>
          </cell>
          <cell r="G131">
            <v>5.98</v>
          </cell>
          <cell r="H131">
            <v>7.43</v>
          </cell>
          <cell r="I131">
            <v>13.41</v>
          </cell>
          <cell r="J131">
            <v>5.98</v>
          </cell>
          <cell r="K131">
            <v>7.43</v>
          </cell>
          <cell r="L131">
            <v>13.41</v>
          </cell>
          <cell r="M131">
            <v>0.22081274931637518</v>
          </cell>
          <cell r="N131">
            <v>16.371098968332593</v>
          </cell>
        </row>
        <row r="132">
          <cell r="B132"/>
          <cell r="C132">
            <v>89987</v>
          </cell>
          <cell r="D132" t="str">
            <v>REGISTRO DE GAVETA BRUTO, LATÃO, ROSCÁVEL, 3/4", COM ACABAMENTO E CANOPLA CROMADOS - FORNECIMENTO E INSTALAÇÃO. AF_08/2021</v>
          </cell>
          <cell r="E132" t="str">
            <v>UN</v>
          </cell>
          <cell r="F132">
            <v>1</v>
          </cell>
          <cell r="G132">
            <v>82.85</v>
          </cell>
          <cell r="H132">
            <v>8.16</v>
          </cell>
          <cell r="I132">
            <v>91.009999999999991</v>
          </cell>
          <cell r="J132">
            <v>82.85</v>
          </cell>
          <cell r="K132">
            <v>8.16</v>
          </cell>
          <cell r="L132">
            <v>91.009999999999991</v>
          </cell>
          <cell r="M132">
            <v>0.22081274931637518</v>
          </cell>
          <cell r="N132">
            <v>111.1061683152833</v>
          </cell>
        </row>
        <row r="133">
          <cell r="B133"/>
          <cell r="C133">
            <v>91170</v>
          </cell>
          <cell r="D133" t="str">
            <v>FIXAÇÃO DE TUBOS HORIZONTAIS DE PVC, CPVC OU COBRE DIÂMETROS MENORES OU IGUAIS A 40 MM OU ELETROCALHAS ATÉ 150MM DE LARGURA, COM ABRAÇADEIRA METÁLICA RÍGIDA TIPO D 1/2, FIXADA EM PERFILADO EM LAJE. AF_05/2015</v>
          </cell>
          <cell r="E133" t="str">
            <v>M</v>
          </cell>
          <cell r="F133">
            <v>6</v>
          </cell>
          <cell r="G133">
            <v>1.46</v>
          </cell>
          <cell r="H133">
            <v>1.68</v>
          </cell>
          <cell r="I133">
            <v>3.1399999999999997</v>
          </cell>
          <cell r="J133">
            <v>8.76</v>
          </cell>
          <cell r="K133">
            <v>10.08</v>
          </cell>
          <cell r="L133">
            <v>18.84</v>
          </cell>
          <cell r="M133">
            <v>0.22081274931637518</v>
          </cell>
          <cell r="N133">
            <v>23.000112197120508</v>
          </cell>
        </row>
        <row r="134">
          <cell r="B134"/>
          <cell r="C134" t="str">
            <v>CC0120</v>
          </cell>
          <cell r="D134" t="str">
            <v>SERVIÇOS CIVIS - LIGAÇÃO DA REDE DE ÁGUA NOVA A REDE EXISTENTE (INCLUINDO RETIRADA E RECOLOCAÇÃO DE FORROS)</v>
          </cell>
          <cell r="E134" t="str">
            <v>UND</v>
          </cell>
          <cell r="F134">
            <v>1</v>
          </cell>
          <cell r="G134">
            <v>75.12</v>
          </cell>
          <cell r="H134">
            <v>235.16</v>
          </cell>
          <cell r="I134">
            <v>310.27999999999997</v>
          </cell>
          <cell r="J134">
            <v>75.12</v>
          </cell>
          <cell r="K134">
            <v>235.16</v>
          </cell>
          <cell r="L134">
            <v>310.27999999999997</v>
          </cell>
          <cell r="M134">
            <v>0.22081274931637518</v>
          </cell>
          <cell r="N134">
            <v>378.79377985788483</v>
          </cell>
        </row>
        <row r="135">
          <cell r="B135"/>
          <cell r="C135"/>
          <cell r="D135" t="str">
            <v>ESGOTO</v>
          </cell>
          <cell r="E135"/>
          <cell r="F135"/>
          <cell r="G135"/>
          <cell r="H135"/>
          <cell r="I135"/>
          <cell r="J135"/>
          <cell r="K135"/>
          <cell r="L135"/>
          <cell r="M135"/>
          <cell r="N135"/>
        </row>
        <row r="136">
          <cell r="B136"/>
          <cell r="C136">
            <v>89712</v>
          </cell>
          <cell r="D136" t="str">
            <v>TUBO PVC, SERIE NORMAL, ESGOTO PREDIAL, DN 50 MM, FORNECIDO E INSTALADO EM RAMAL DE DESCARGA OU RAMAL DE ESGOTO SANITÁRIO. AF_12/2014</v>
          </cell>
          <cell r="E136" t="str">
            <v>M</v>
          </cell>
          <cell r="F136">
            <v>18</v>
          </cell>
          <cell r="G136">
            <v>18.5</v>
          </cell>
          <cell r="H136">
            <v>14.08</v>
          </cell>
          <cell r="I136">
            <v>32.58</v>
          </cell>
          <cell r="J136">
            <v>333</v>
          </cell>
          <cell r="K136">
            <v>253.44</v>
          </cell>
          <cell r="L136">
            <v>586.44000000000005</v>
          </cell>
          <cell r="M136">
            <v>0.22081274931637518</v>
          </cell>
          <cell r="N136">
            <v>715.9334287090951</v>
          </cell>
        </row>
        <row r="137">
          <cell r="B137"/>
          <cell r="C137">
            <v>89785</v>
          </cell>
          <cell r="D137" t="str">
            <v>JUNÇÃO SIMPLES, PVC, SERIE NORMAL, ESGOTO PREDIAL, DN 50 X 50 MM, JUNTA ELÁSTICA, FORNECIDO E INSTALADO EM RAMAL DE DESCARGA OU RAMAL DE ESGOTO SANITÁRIO. AF_12/2014</v>
          </cell>
          <cell r="E137" t="str">
            <v>UN</v>
          </cell>
          <cell r="F137">
            <v>1</v>
          </cell>
          <cell r="G137">
            <v>17.11</v>
          </cell>
          <cell r="H137">
            <v>6.29</v>
          </cell>
          <cell r="I137">
            <v>23.4</v>
          </cell>
          <cell r="J137">
            <v>17.11</v>
          </cell>
          <cell r="K137">
            <v>6.29</v>
          </cell>
          <cell r="L137">
            <v>23.4</v>
          </cell>
          <cell r="M137">
            <v>0.22081274931637518</v>
          </cell>
          <cell r="N137">
            <v>28.567018334003176</v>
          </cell>
        </row>
        <row r="138">
          <cell r="B138"/>
          <cell r="C138">
            <v>89802</v>
          </cell>
          <cell r="D138" t="str">
            <v>JOELHO 45 GRAUS, PVC, SERIE NORMAL, ESGOTO PREDIAL, DN 50 MM, JUNTA ELÁSTICA, FORNECIDO E INSTALADO EM PRUMADA DE ESGOTO SANITÁRIO OU VENTILAÇÃO. AF_12/2014</v>
          </cell>
          <cell r="E138" t="str">
            <v>UN</v>
          </cell>
          <cell r="F138">
            <v>3</v>
          </cell>
          <cell r="G138">
            <v>6.44</v>
          </cell>
          <cell r="H138">
            <v>1.47</v>
          </cell>
          <cell r="I138">
            <v>7.91</v>
          </cell>
          <cell r="J138">
            <v>19.32</v>
          </cell>
          <cell r="K138">
            <v>4.41</v>
          </cell>
          <cell r="L138">
            <v>23.73</v>
          </cell>
          <cell r="M138">
            <v>0.22081274931637518</v>
          </cell>
          <cell r="N138">
            <v>28.969886541277585</v>
          </cell>
        </row>
        <row r="139">
          <cell r="B139"/>
          <cell r="C139">
            <v>89801</v>
          </cell>
          <cell r="D139" t="str">
            <v>JOELHO 90 GRAUS, PVC, SERIE NORMAL, ESGOTO PREDIAL, DN 50 MM, JUNTA ELÁSTICA, FORNECIDO E INSTALADO EM PRUMADA DE ESGOTO SANITÁRIO OU VENTILAÇÃO. AF_12/2014</v>
          </cell>
          <cell r="E139" t="str">
            <v>UN</v>
          </cell>
          <cell r="F139">
            <v>4</v>
          </cell>
          <cell r="G139">
            <v>5.69</v>
          </cell>
          <cell r="H139">
            <v>1.47</v>
          </cell>
          <cell r="I139">
            <v>7.16</v>
          </cell>
          <cell r="J139">
            <v>22.76</v>
          </cell>
          <cell r="K139">
            <v>5.88</v>
          </cell>
          <cell r="L139">
            <v>28.64</v>
          </cell>
          <cell r="M139">
            <v>0.22081274931637518</v>
          </cell>
          <cell r="N139">
            <v>34.964077140420983</v>
          </cell>
        </row>
        <row r="140">
          <cell r="B140"/>
          <cell r="C140">
            <v>89753</v>
          </cell>
          <cell r="D140" t="str">
            <v>LUVA SIMPLES, PVC, SERIE NORMAL, ESGOTO PREDIAL, DN 50 MM, JUNTA ELÁSTICA, FORNECIDO E INSTALADO EM RAMAL DE DESCARGA OU RAMAL DE ESGOTO SANITÁRIO. AF_12/2014</v>
          </cell>
          <cell r="E140" t="str">
            <v>UN</v>
          </cell>
          <cell r="F140">
            <v>1</v>
          </cell>
          <cell r="G140">
            <v>6.62</v>
          </cell>
          <cell r="H140">
            <v>2.96</v>
          </cell>
          <cell r="I140">
            <v>9.58</v>
          </cell>
          <cell r="J140">
            <v>6.62</v>
          </cell>
          <cell r="K140">
            <v>2.96</v>
          </cell>
          <cell r="L140">
            <v>9.58</v>
          </cell>
          <cell r="M140">
            <v>0.22081274931637518</v>
          </cell>
          <cell r="N140">
            <v>11.695386138450875</v>
          </cell>
        </row>
        <row r="141">
          <cell r="B141"/>
          <cell r="C141" t="str">
            <v>CC0122</v>
          </cell>
          <cell r="D141" t="str">
            <v>SERVIÇOS CIVIS - LIGAÇÃO DA REDE DE ESGOTO A REDE EXISTENTE (INCLUINDO ABERTURA E FECHAMENTO DE RASGO)</v>
          </cell>
          <cell r="E141" t="str">
            <v>UND</v>
          </cell>
          <cell r="F141">
            <v>1</v>
          </cell>
          <cell r="G141">
            <v>163.52000000000001</v>
          </cell>
          <cell r="H141">
            <v>513.79999999999995</v>
          </cell>
          <cell r="I141">
            <v>677.31999999999994</v>
          </cell>
          <cell r="J141">
            <v>163.52000000000001</v>
          </cell>
          <cell r="K141">
            <v>513.79999999999995</v>
          </cell>
          <cell r="L141">
            <v>677.31999999999994</v>
          </cell>
          <cell r="M141">
            <v>0.22081274931637518</v>
          </cell>
          <cell r="N141">
            <v>826.88089136696715</v>
          </cell>
        </row>
        <row r="142">
          <cell r="B142"/>
          <cell r="C142"/>
          <cell r="D142" t="str">
            <v>DRENO - AR CONDICIONADO</v>
          </cell>
          <cell r="E142"/>
          <cell r="F142"/>
          <cell r="G142"/>
          <cell r="H142"/>
          <cell r="I142"/>
          <cell r="J142"/>
          <cell r="K142"/>
          <cell r="L142"/>
          <cell r="M142"/>
          <cell r="N142"/>
        </row>
        <row r="143">
          <cell r="B143"/>
          <cell r="C143">
            <v>89865</v>
          </cell>
          <cell r="D143" t="str">
            <v>TUBO, PVC, SOLDÁVEL, DN 25MM, INSTALADO EM DRENO DE AR-CONDICIONADO - FORNECIMENTO E INSTALAÇÃO. AF_12/2014</v>
          </cell>
          <cell r="E143" t="str">
            <v>M</v>
          </cell>
          <cell r="F143">
            <v>12</v>
          </cell>
          <cell r="G143">
            <v>7.5</v>
          </cell>
          <cell r="H143">
            <v>7.04</v>
          </cell>
          <cell r="I143">
            <v>14.54</v>
          </cell>
          <cell r="J143">
            <v>90</v>
          </cell>
          <cell r="K143">
            <v>84.48</v>
          </cell>
          <cell r="L143">
            <v>174.48000000000002</v>
          </cell>
          <cell r="M143">
            <v>0.22081274931637518</v>
          </cell>
          <cell r="N143">
            <v>213.00740850072117</v>
          </cell>
        </row>
        <row r="144">
          <cell r="B144"/>
          <cell r="C144">
            <v>89866</v>
          </cell>
          <cell r="D144" t="str">
            <v>JOELHO 90 GRAUS, PVC, SOLDÁVEL, DN 25MM, INSTALADO EM DRENO DE AR-CONDICIONADO - FORNECIMENTO E INSTALAÇÃO. AF_12/2014</v>
          </cell>
          <cell r="E144" t="str">
            <v>UN</v>
          </cell>
          <cell r="F144">
            <v>1</v>
          </cell>
          <cell r="G144">
            <v>3.01</v>
          </cell>
          <cell r="H144">
            <v>2.61</v>
          </cell>
          <cell r="I144">
            <v>5.6199999999999992</v>
          </cell>
          <cell r="J144">
            <v>3.01</v>
          </cell>
          <cell r="K144">
            <v>2.61</v>
          </cell>
          <cell r="L144">
            <v>5.6199999999999992</v>
          </cell>
          <cell r="M144">
            <v>0.22081274931637518</v>
          </cell>
          <cell r="N144">
            <v>6.8609676511580275</v>
          </cell>
        </row>
        <row r="145">
          <cell r="B145"/>
          <cell r="C145"/>
          <cell r="D145"/>
          <cell r="E145"/>
          <cell r="F145"/>
          <cell r="G145"/>
          <cell r="H145"/>
          <cell r="I145"/>
          <cell r="J145"/>
          <cell r="K145"/>
          <cell r="L145"/>
          <cell r="M145"/>
          <cell r="N145"/>
        </row>
        <row r="146">
          <cell r="B146" t="str">
            <v>I</v>
          </cell>
          <cell r="C146"/>
          <cell r="D146" t="str">
            <v>SISTEMA DE CLIMATIZAÇÃO - CONFORME PROJETO</v>
          </cell>
          <cell r="E146"/>
          <cell r="F146"/>
          <cell r="G146"/>
          <cell r="H146"/>
          <cell r="I146"/>
          <cell r="J146">
            <v>65667.240000000005</v>
          </cell>
          <cell r="K146">
            <v>31309.5</v>
          </cell>
          <cell r="L146">
            <v>96976.74</v>
          </cell>
          <cell r="M146"/>
          <cell r="N146">
            <v>114555.79869591274</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21"/>
  <sheetViews>
    <sheetView topLeftCell="A37" zoomScale="70" zoomScaleNormal="70" workbookViewId="0">
      <selection activeCell="C49" sqref="C49"/>
    </sheetView>
  </sheetViews>
  <sheetFormatPr defaultColWidth="11.44140625" defaultRowHeight="14.4" outlineLevelRow="1" x14ac:dyDescent="0.3"/>
  <cols>
    <col min="1" max="1" width="11.44140625" style="2"/>
    <col min="2" max="3" width="11.44140625" style="1" customWidth="1"/>
    <col min="4" max="4" width="57.6640625" style="2" customWidth="1"/>
    <col min="5" max="5" width="12.109375" style="1" customWidth="1"/>
    <col min="6" max="6" width="16" style="26" bestFit="1" customWidth="1"/>
    <col min="7" max="7" width="20.44140625" style="21" bestFit="1" customWidth="1"/>
    <col min="8" max="8" width="14.6640625" style="21" bestFit="1" customWidth="1"/>
    <col min="9" max="9" width="9" style="22" bestFit="1" customWidth="1"/>
    <col min="10" max="10" width="25.6640625" style="21" bestFit="1" customWidth="1"/>
    <col min="11" max="11" width="17.88671875" style="11" customWidth="1"/>
    <col min="12" max="12" width="31.109375" style="5" customWidth="1"/>
    <col min="13" max="13" width="18.33203125" style="14" customWidth="1"/>
    <col min="14" max="14" width="90.5546875" style="235" customWidth="1"/>
    <col min="15" max="15" width="10.109375" style="2" bestFit="1" customWidth="1"/>
    <col min="16" max="16384" width="11.44140625" style="2"/>
  </cols>
  <sheetData>
    <row r="2" spans="1:14" s="96" customFormat="1" ht="35.25" customHeight="1" x14ac:dyDescent="0.3">
      <c r="B2" s="319" t="s">
        <v>52</v>
      </c>
      <c r="C2" s="319"/>
      <c r="D2" s="319"/>
      <c r="E2" s="319"/>
      <c r="F2" s="319"/>
      <c r="G2" s="319"/>
      <c r="H2" s="319"/>
      <c r="I2" s="319"/>
      <c r="J2" s="319"/>
      <c r="K2" s="319"/>
      <c r="L2" s="319"/>
      <c r="M2" s="319"/>
      <c r="N2" s="224"/>
    </row>
    <row r="3" spans="1:14" s="96" customFormat="1" ht="18.75" customHeight="1" thickBot="1" x14ac:dyDescent="0.35">
      <c r="B3" s="97"/>
      <c r="C3" s="97"/>
      <c r="D3" s="97"/>
      <c r="E3" s="97"/>
      <c r="F3" s="97"/>
      <c r="G3" s="97"/>
      <c r="H3" s="97"/>
      <c r="I3" s="97"/>
      <c r="J3" s="97"/>
      <c r="K3" s="97"/>
      <c r="L3" s="97"/>
      <c r="M3" s="97"/>
      <c r="N3" s="224"/>
    </row>
    <row r="4" spans="1:14" customFormat="1" ht="15.6" x14ac:dyDescent="0.3">
      <c r="B4" s="327" t="s">
        <v>50</v>
      </c>
      <c r="C4" s="327"/>
      <c r="D4" s="83" t="s">
        <v>2</v>
      </c>
      <c r="E4" s="83"/>
      <c r="F4" s="320" t="s">
        <v>30</v>
      </c>
      <c r="G4" s="321"/>
      <c r="H4" s="83"/>
      <c r="I4" s="83"/>
      <c r="J4" s="322"/>
      <c r="K4" s="322"/>
      <c r="L4" s="322"/>
      <c r="M4" s="322"/>
      <c r="N4" s="225"/>
    </row>
    <row r="5" spans="1:14" s="96" customFormat="1" ht="15.6" x14ac:dyDescent="0.3">
      <c r="B5" s="327"/>
      <c r="C5" s="327"/>
      <c r="D5" s="102" t="s">
        <v>51</v>
      </c>
      <c r="E5" s="27"/>
      <c r="F5" s="311" t="s">
        <v>55</v>
      </c>
      <c r="G5" s="312"/>
      <c r="H5" s="102"/>
      <c r="I5" s="102"/>
      <c r="J5" s="103"/>
      <c r="K5" s="129"/>
      <c r="L5" s="103"/>
      <c r="M5" s="129"/>
      <c r="N5" s="226"/>
    </row>
    <row r="6" spans="1:14" s="96" customFormat="1" ht="15.6" x14ac:dyDescent="0.3">
      <c r="B6" s="24"/>
      <c r="C6" s="24"/>
      <c r="D6" s="102" t="s">
        <v>53</v>
      </c>
      <c r="E6" s="104"/>
      <c r="F6" s="98" t="s">
        <v>29</v>
      </c>
      <c r="G6" s="105">
        <f>SUM(H13:H114)/2</f>
        <v>205528.12558500006</v>
      </c>
      <c r="H6" s="102"/>
      <c r="I6" s="102"/>
      <c r="J6" s="103" t="s">
        <v>24</v>
      </c>
      <c r="K6" s="129">
        <v>44166</v>
      </c>
      <c r="L6" s="103" t="s">
        <v>23</v>
      </c>
      <c r="M6" s="130">
        <v>44341</v>
      </c>
      <c r="N6" s="226"/>
    </row>
    <row r="7" spans="1:14" s="96" customFormat="1" ht="16.2" thickBot="1" x14ac:dyDescent="0.35">
      <c r="B7" s="24"/>
      <c r="C7" s="24"/>
      <c r="D7" s="102" t="s">
        <v>54</v>
      </c>
      <c r="E7" s="104"/>
      <c r="F7" s="100" t="s">
        <v>28</v>
      </c>
      <c r="G7" s="106">
        <f>SUM(J13:J114)/2</f>
        <v>267186.56326049985</v>
      </c>
      <c r="H7" s="102"/>
      <c r="I7" s="102"/>
      <c r="J7" s="103" t="s">
        <v>32</v>
      </c>
      <c r="K7" s="131">
        <v>0.3</v>
      </c>
      <c r="L7" s="103"/>
      <c r="M7" s="132"/>
      <c r="N7" s="226"/>
    </row>
    <row r="8" spans="1:14" ht="16.2" thickBot="1" x14ac:dyDescent="0.35">
      <c r="A8" s="8"/>
      <c r="B8" s="326"/>
      <c r="C8" s="326"/>
      <c r="D8" s="8"/>
      <c r="E8" s="28"/>
      <c r="F8" s="28"/>
      <c r="G8" s="28"/>
      <c r="H8" s="12"/>
      <c r="I8" s="16"/>
      <c r="J8" s="8"/>
      <c r="K8" s="8"/>
      <c r="L8" s="8"/>
      <c r="M8" s="8"/>
      <c r="N8" s="227"/>
    </row>
    <row r="9" spans="1:14" ht="21" customHeight="1" thickBot="1" x14ac:dyDescent="0.35">
      <c r="A9" s="84"/>
      <c r="B9" s="323" t="s">
        <v>64</v>
      </c>
      <c r="C9" s="324"/>
      <c r="D9" s="324"/>
      <c r="E9" s="324"/>
      <c r="F9" s="324"/>
      <c r="G9" s="324"/>
      <c r="H9" s="324"/>
      <c r="I9" s="324"/>
      <c r="J9" s="324"/>
      <c r="K9" s="324"/>
      <c r="L9" s="324"/>
      <c r="M9" s="325"/>
      <c r="N9" s="227"/>
    </row>
    <row r="10" spans="1:14" ht="15.75" customHeight="1" thickTop="1" x14ac:dyDescent="0.3">
      <c r="A10" s="84"/>
      <c r="B10" s="174"/>
      <c r="C10" s="85"/>
      <c r="D10" s="85"/>
      <c r="E10" s="85"/>
      <c r="F10" s="85"/>
      <c r="G10" s="85"/>
      <c r="H10" s="85"/>
      <c r="I10" s="85"/>
      <c r="J10" s="85"/>
      <c r="K10" s="85"/>
      <c r="L10" s="85"/>
      <c r="M10" s="175"/>
      <c r="N10" s="227"/>
    </row>
    <row r="11" spans="1:14" s="3" customFormat="1" ht="12" customHeight="1" x14ac:dyDescent="0.3">
      <c r="B11" s="176"/>
      <c r="C11" s="86"/>
      <c r="D11" s="86"/>
      <c r="E11" s="86"/>
      <c r="F11" s="87"/>
      <c r="G11" s="86"/>
      <c r="H11" s="86"/>
      <c r="I11" s="86"/>
      <c r="J11" s="88" t="s">
        <v>27</v>
      </c>
      <c r="K11" s="315" t="s">
        <v>3</v>
      </c>
      <c r="L11" s="315"/>
      <c r="M11" s="316"/>
      <c r="N11" s="228"/>
    </row>
    <row r="12" spans="1:14" s="3" customFormat="1" ht="24.75" customHeight="1" x14ac:dyDescent="0.3">
      <c r="B12" s="177" t="s">
        <v>0</v>
      </c>
      <c r="C12" s="89" t="s">
        <v>31</v>
      </c>
      <c r="D12" s="90" t="s">
        <v>1</v>
      </c>
      <c r="E12" s="91" t="s">
        <v>5</v>
      </c>
      <c r="F12" s="92" t="s">
        <v>26</v>
      </c>
      <c r="G12" s="93" t="s">
        <v>13</v>
      </c>
      <c r="H12" s="93" t="s">
        <v>14</v>
      </c>
      <c r="I12" s="94" t="s">
        <v>11</v>
      </c>
      <c r="J12" s="93" t="s">
        <v>25</v>
      </c>
      <c r="K12" s="95" t="s">
        <v>4</v>
      </c>
      <c r="L12" s="317" t="s">
        <v>22</v>
      </c>
      <c r="M12" s="318"/>
      <c r="N12" s="228"/>
    </row>
    <row r="13" spans="1:14" s="10" customFormat="1" ht="15.6" x14ac:dyDescent="0.3">
      <c r="B13" s="178" t="s">
        <v>15</v>
      </c>
      <c r="C13" s="29"/>
      <c r="D13" s="30" t="s">
        <v>8</v>
      </c>
      <c r="E13" s="30"/>
      <c r="F13" s="31"/>
      <c r="G13" s="29"/>
      <c r="H13" s="32">
        <f>SUM(H14:H20)</f>
        <v>16530.509999999998</v>
      </c>
      <c r="I13" s="33"/>
      <c r="J13" s="32">
        <f>SUM(J14:J20)</f>
        <v>21489.662999999997</v>
      </c>
      <c r="K13" s="30"/>
      <c r="L13" s="30"/>
      <c r="M13" s="179"/>
      <c r="N13" s="229"/>
    </row>
    <row r="14" spans="1:14" s="15" customFormat="1" ht="15.6" outlineLevel="1" x14ac:dyDescent="0.3">
      <c r="B14" s="180"/>
      <c r="C14" s="36"/>
      <c r="D14" s="108"/>
      <c r="E14" s="109"/>
      <c r="F14" s="110"/>
      <c r="G14" s="110"/>
      <c r="H14" s="111"/>
      <c r="I14" s="112"/>
      <c r="J14" s="111"/>
      <c r="K14" s="113"/>
      <c r="L14" s="122"/>
      <c r="M14" s="114"/>
      <c r="N14" s="230"/>
    </row>
    <row r="15" spans="1:14" s="15" customFormat="1" ht="15" outlineLevel="1" x14ac:dyDescent="0.3">
      <c r="B15" s="180"/>
      <c r="C15" s="36"/>
      <c r="D15" s="125" t="s">
        <v>40</v>
      </c>
      <c r="E15" s="127" t="s">
        <v>7</v>
      </c>
      <c r="F15" s="115">
        <v>2</v>
      </c>
      <c r="G15" s="116">
        <v>5000</v>
      </c>
      <c r="H15" s="116">
        <f>F15*G15</f>
        <v>10000</v>
      </c>
      <c r="I15" s="117">
        <f>$K$7</f>
        <v>0.3</v>
      </c>
      <c r="J15" s="116">
        <f>H15*(1+I15)</f>
        <v>13000</v>
      </c>
      <c r="K15" s="118">
        <v>44166</v>
      </c>
      <c r="L15" s="119"/>
      <c r="M15" s="120"/>
      <c r="N15" s="230"/>
    </row>
    <row r="16" spans="1:14" s="15" customFormat="1" ht="15" outlineLevel="1" x14ac:dyDescent="0.3">
      <c r="B16" s="180"/>
      <c r="C16" s="36"/>
      <c r="D16" s="123" t="s">
        <v>34</v>
      </c>
      <c r="E16" s="124" t="s">
        <v>7</v>
      </c>
      <c r="F16" s="115">
        <v>1</v>
      </c>
      <c r="G16" s="116">
        <v>1500</v>
      </c>
      <c r="H16" s="116">
        <f>F16*G16</f>
        <v>1500</v>
      </c>
      <c r="I16" s="117">
        <f>$K$7</f>
        <v>0.3</v>
      </c>
      <c r="J16" s="116">
        <f>H16*(1+I16)</f>
        <v>1950</v>
      </c>
      <c r="K16" s="118">
        <v>44167</v>
      </c>
      <c r="L16" s="119"/>
      <c r="M16" s="120"/>
      <c r="N16" s="230"/>
    </row>
    <row r="17" spans="2:14" s="15" customFormat="1" ht="15" outlineLevel="1" x14ac:dyDescent="0.3">
      <c r="B17" s="180"/>
      <c r="C17" s="36"/>
      <c r="D17" s="125" t="s">
        <v>35</v>
      </c>
      <c r="E17" s="126" t="s">
        <v>6</v>
      </c>
      <c r="F17" s="115">
        <v>4</v>
      </c>
      <c r="G17" s="116">
        <v>327.89</v>
      </c>
      <c r="H17" s="116">
        <f>F17*G17</f>
        <v>1311.56</v>
      </c>
      <c r="I17" s="117">
        <f>$K$7</f>
        <v>0.3</v>
      </c>
      <c r="J17" s="116">
        <f>H17*(1+I17)</f>
        <v>1705.028</v>
      </c>
      <c r="K17" s="118">
        <v>44168</v>
      </c>
      <c r="L17" s="119" t="s">
        <v>62</v>
      </c>
      <c r="M17" s="120" t="s">
        <v>36</v>
      </c>
      <c r="N17" s="230"/>
    </row>
    <row r="18" spans="2:14" s="15" customFormat="1" ht="15" outlineLevel="1" x14ac:dyDescent="0.3">
      <c r="B18" s="180"/>
      <c r="C18" s="36"/>
      <c r="D18" s="128" t="s">
        <v>37</v>
      </c>
      <c r="E18" s="124" t="s">
        <v>7</v>
      </c>
      <c r="F18" s="115">
        <v>1</v>
      </c>
      <c r="G18" s="116">
        <v>3500</v>
      </c>
      <c r="H18" s="116">
        <f>F18*G18</f>
        <v>3500</v>
      </c>
      <c r="I18" s="117">
        <f>$K$7</f>
        <v>0.3</v>
      </c>
      <c r="J18" s="116">
        <f>H18*(1+I18)</f>
        <v>4550</v>
      </c>
      <c r="K18" s="118">
        <v>44175</v>
      </c>
      <c r="L18" s="119" t="s">
        <v>63</v>
      </c>
      <c r="M18" s="120" t="s">
        <v>38</v>
      </c>
      <c r="N18" s="230"/>
    </row>
    <row r="19" spans="2:14" s="15" customFormat="1" ht="15" outlineLevel="1" x14ac:dyDescent="0.3">
      <c r="B19" s="180"/>
      <c r="C19" s="36"/>
      <c r="D19" s="125" t="s">
        <v>39</v>
      </c>
      <c r="E19" s="126" t="s">
        <v>6</v>
      </c>
      <c r="F19" s="115">
        <v>43.79</v>
      </c>
      <c r="G19" s="116">
        <v>5</v>
      </c>
      <c r="H19" s="116">
        <f>F19*G19</f>
        <v>218.95</v>
      </c>
      <c r="I19" s="117">
        <f>$K$7</f>
        <v>0.3</v>
      </c>
      <c r="J19" s="116">
        <f>H19*(1+I19)</f>
        <v>284.63499999999999</v>
      </c>
      <c r="K19" s="118">
        <v>44175</v>
      </c>
      <c r="L19" s="119"/>
      <c r="M19" s="120"/>
      <c r="N19" s="230"/>
    </row>
    <row r="20" spans="2:14" s="15" customFormat="1" ht="15" outlineLevel="1" x14ac:dyDescent="0.3">
      <c r="B20" s="180"/>
      <c r="C20" s="36"/>
      <c r="D20" s="37"/>
      <c r="E20" s="38"/>
      <c r="F20" s="39"/>
      <c r="G20" s="40"/>
      <c r="H20" s="41"/>
      <c r="I20" s="42"/>
      <c r="J20" s="41"/>
      <c r="K20" s="43"/>
      <c r="L20" s="44"/>
      <c r="M20" s="136"/>
      <c r="N20" s="236" t="s">
        <v>139</v>
      </c>
    </row>
    <row r="21" spans="2:14" s="15" customFormat="1" ht="15" outlineLevel="1" x14ac:dyDescent="0.3">
      <c r="B21" s="180"/>
      <c r="C21" s="36"/>
      <c r="D21" s="37"/>
      <c r="E21" s="38"/>
      <c r="F21" s="39"/>
      <c r="G21" s="40"/>
      <c r="H21" s="41"/>
      <c r="I21" s="42"/>
      <c r="J21" s="41"/>
      <c r="K21" s="43"/>
      <c r="L21" s="44"/>
      <c r="M21" s="136"/>
      <c r="N21" s="236" t="s">
        <v>140</v>
      </c>
    </row>
    <row r="22" spans="2:14" s="15" customFormat="1" ht="15" outlineLevel="1" x14ac:dyDescent="0.3">
      <c r="B22" s="180"/>
      <c r="C22" s="36"/>
      <c r="D22" s="37"/>
      <c r="E22" s="38"/>
      <c r="F22" s="39"/>
      <c r="G22" s="40"/>
      <c r="H22" s="41"/>
      <c r="I22" s="42"/>
      <c r="J22" s="41"/>
      <c r="K22" s="43"/>
      <c r="L22" s="44"/>
      <c r="M22" s="136"/>
      <c r="N22" s="236" t="s">
        <v>141</v>
      </c>
    </row>
    <row r="23" spans="2:14" s="15" customFormat="1" ht="15" outlineLevel="1" x14ac:dyDescent="0.3">
      <c r="B23" s="180"/>
      <c r="C23" s="36"/>
      <c r="D23" s="37"/>
      <c r="E23" s="38"/>
      <c r="F23" s="39"/>
      <c r="G23" s="40"/>
      <c r="H23" s="41"/>
      <c r="I23" s="42"/>
      <c r="J23" s="41"/>
      <c r="K23" s="43"/>
      <c r="L23" s="44"/>
      <c r="M23" s="136"/>
      <c r="N23" s="236" t="s">
        <v>142</v>
      </c>
    </row>
    <row r="24" spans="2:14" s="15" customFormat="1" ht="15" outlineLevel="1" x14ac:dyDescent="0.3">
      <c r="B24" s="180"/>
      <c r="C24" s="36"/>
      <c r="D24" s="37"/>
      <c r="E24" s="38"/>
      <c r="F24" s="39"/>
      <c r="G24" s="40"/>
      <c r="H24" s="41"/>
      <c r="I24" s="42"/>
      <c r="J24" s="41"/>
      <c r="K24" s="43"/>
      <c r="L24" s="44"/>
      <c r="M24" s="136"/>
      <c r="N24" s="236" t="s">
        <v>143</v>
      </c>
    </row>
    <row r="25" spans="2:14" s="18" customFormat="1" ht="15.6" x14ac:dyDescent="0.3">
      <c r="B25" s="178" t="s">
        <v>16</v>
      </c>
      <c r="C25" s="29"/>
      <c r="D25" s="30" t="s">
        <v>58</v>
      </c>
      <c r="E25" s="30"/>
      <c r="F25" s="31"/>
      <c r="G25" s="29"/>
      <c r="H25" s="32">
        <f>SUM(H27:H33)</f>
        <v>13373.38406</v>
      </c>
      <c r="I25" s="33"/>
      <c r="J25" s="32">
        <f>SUM(J27:J33)</f>
        <v>17385.399278000001</v>
      </c>
      <c r="K25" s="30"/>
      <c r="L25" s="30"/>
      <c r="M25" s="179"/>
      <c r="N25" s="231"/>
    </row>
    <row r="26" spans="2:14" s="18" customFormat="1" ht="15.6" outlineLevel="1" x14ac:dyDescent="0.3">
      <c r="B26" s="183"/>
      <c r="C26" s="50"/>
      <c r="D26" s="59"/>
      <c r="E26" s="50"/>
      <c r="F26" s="60"/>
      <c r="G26" s="49"/>
      <c r="H26" s="50"/>
      <c r="I26" s="61"/>
      <c r="J26" s="46"/>
      <c r="K26" s="51"/>
      <c r="L26" s="50"/>
      <c r="M26" s="182"/>
      <c r="N26" s="236" t="s">
        <v>144</v>
      </c>
    </row>
    <row r="27" spans="2:14" s="18" customFormat="1" ht="15" outlineLevel="1" x14ac:dyDescent="0.3">
      <c r="B27" s="188"/>
      <c r="C27" s="56"/>
      <c r="D27" s="216" t="s">
        <v>12</v>
      </c>
      <c r="E27" s="138" t="s">
        <v>6</v>
      </c>
      <c r="F27" s="115">
        <v>43.79</v>
      </c>
      <c r="G27" s="115">
        <v>20.350000000000001</v>
      </c>
      <c r="H27" s="115">
        <f t="shared" ref="H27:H32" si="0">F27*G27</f>
        <v>891.12650000000008</v>
      </c>
      <c r="I27" s="117">
        <f t="shared" ref="I27:I32" si="1">$K$7</f>
        <v>0.3</v>
      </c>
      <c r="J27" s="116">
        <f t="shared" ref="J27:J32" si="2">H27*(1+I27)</f>
        <v>1158.4644500000002</v>
      </c>
      <c r="K27" s="118">
        <v>44175</v>
      </c>
      <c r="L27" s="119" t="s">
        <v>62</v>
      </c>
      <c r="M27" s="120">
        <v>97633</v>
      </c>
      <c r="N27" s="236" t="s">
        <v>147</v>
      </c>
    </row>
    <row r="28" spans="2:14" s="18" customFormat="1" ht="15" outlineLevel="1" x14ac:dyDescent="0.3">
      <c r="B28" s="188"/>
      <c r="C28" s="56"/>
      <c r="D28" s="133" t="s">
        <v>56</v>
      </c>
      <c r="E28" s="138" t="s">
        <v>6</v>
      </c>
      <c r="F28" s="115">
        <v>43.79</v>
      </c>
      <c r="G28" s="142">
        <v>1.57</v>
      </c>
      <c r="H28" s="142">
        <f t="shared" si="0"/>
        <v>68.750299999999996</v>
      </c>
      <c r="I28" s="117">
        <f t="shared" si="1"/>
        <v>0.3</v>
      </c>
      <c r="J28" s="142">
        <f t="shared" si="2"/>
        <v>89.375389999999996</v>
      </c>
      <c r="K28" s="118">
        <v>44176</v>
      </c>
      <c r="L28" s="119" t="s">
        <v>62</v>
      </c>
      <c r="M28" s="144">
        <v>97640</v>
      </c>
      <c r="N28" s="236" t="s">
        <v>145</v>
      </c>
    </row>
    <row r="29" spans="2:14" s="18" customFormat="1" ht="15" outlineLevel="1" x14ac:dyDescent="0.3">
      <c r="B29" s="188"/>
      <c r="C29" s="56"/>
      <c r="D29" s="216" t="s">
        <v>57</v>
      </c>
      <c r="E29" s="138" t="s">
        <v>6</v>
      </c>
      <c r="F29" s="134">
        <f>5.98*3.06+8.17*3.06</f>
        <v>43.298999999999999</v>
      </c>
      <c r="G29" s="115">
        <v>7.24</v>
      </c>
      <c r="H29" s="115">
        <f t="shared" si="0"/>
        <v>313.48475999999999</v>
      </c>
      <c r="I29" s="117">
        <f t="shared" si="1"/>
        <v>0.3</v>
      </c>
      <c r="J29" s="116">
        <f t="shared" si="2"/>
        <v>407.53018800000001</v>
      </c>
      <c r="K29" s="118">
        <v>44177</v>
      </c>
      <c r="L29" s="119" t="s">
        <v>62</v>
      </c>
      <c r="M29" s="120">
        <v>97638</v>
      </c>
      <c r="N29" s="231"/>
    </row>
    <row r="30" spans="2:14" s="18" customFormat="1" ht="15" outlineLevel="1" x14ac:dyDescent="0.3">
      <c r="B30" s="188"/>
      <c r="C30" s="56"/>
      <c r="D30" s="216" t="s">
        <v>41</v>
      </c>
      <c r="E30" s="126" t="s">
        <v>7</v>
      </c>
      <c r="F30" s="134">
        <v>3</v>
      </c>
      <c r="G30" s="115">
        <v>8.31</v>
      </c>
      <c r="H30" s="115">
        <f t="shared" si="0"/>
        <v>24.93</v>
      </c>
      <c r="I30" s="117">
        <f t="shared" si="1"/>
        <v>0.3</v>
      </c>
      <c r="J30" s="116">
        <f t="shared" si="2"/>
        <v>32.408999999999999</v>
      </c>
      <c r="K30" s="118">
        <v>44179</v>
      </c>
      <c r="L30" s="119" t="s">
        <v>62</v>
      </c>
      <c r="M30" s="120">
        <v>97644</v>
      </c>
      <c r="N30" s="231"/>
    </row>
    <row r="31" spans="2:14" s="18" customFormat="1" ht="45" outlineLevel="1" x14ac:dyDescent="0.3">
      <c r="B31" s="188"/>
      <c r="C31" s="56"/>
      <c r="D31" s="133" t="s">
        <v>81</v>
      </c>
      <c r="E31" s="126" t="s">
        <v>6</v>
      </c>
      <c r="F31" s="115">
        <v>43.79</v>
      </c>
      <c r="G31" s="115">
        <v>164.75</v>
      </c>
      <c r="H31" s="115">
        <f t="shared" si="0"/>
        <v>7214.4025000000001</v>
      </c>
      <c r="I31" s="117">
        <f t="shared" si="1"/>
        <v>0.3</v>
      </c>
      <c r="J31" s="116">
        <f t="shared" si="2"/>
        <v>9378.7232500000009</v>
      </c>
      <c r="K31" s="118">
        <v>44184</v>
      </c>
      <c r="L31" s="119" t="s">
        <v>62</v>
      </c>
      <c r="M31" s="120">
        <v>98673</v>
      </c>
      <c r="N31" s="236" t="s">
        <v>146</v>
      </c>
    </row>
    <row r="32" spans="2:14" s="18" customFormat="1" ht="120" outlineLevel="1" x14ac:dyDescent="0.3">
      <c r="B32" s="188"/>
      <c r="C32" s="219"/>
      <c r="D32" s="222" t="s">
        <v>130</v>
      </c>
      <c r="E32" s="126" t="s">
        <v>6</v>
      </c>
      <c r="F32" s="115">
        <v>43.79</v>
      </c>
      <c r="G32" s="115">
        <f>80+31</f>
        <v>111</v>
      </c>
      <c r="H32" s="115">
        <f t="shared" si="0"/>
        <v>4860.6899999999996</v>
      </c>
      <c r="I32" s="117">
        <f t="shared" si="1"/>
        <v>0.3</v>
      </c>
      <c r="J32" s="116">
        <f t="shared" si="2"/>
        <v>6318.8969999999999</v>
      </c>
      <c r="K32" s="118"/>
      <c r="L32" s="119"/>
      <c r="M32" s="120"/>
      <c r="N32" s="231"/>
    </row>
    <row r="33" spans="2:14" s="18" customFormat="1" ht="15" outlineLevel="1" x14ac:dyDescent="0.3">
      <c r="B33" s="188"/>
      <c r="C33" s="56"/>
      <c r="D33" s="208"/>
      <c r="E33" s="209"/>
      <c r="F33" s="154"/>
      <c r="G33" s="210"/>
      <c r="H33" s="211"/>
      <c r="I33" s="212"/>
      <c r="J33" s="211"/>
      <c r="K33" s="164"/>
      <c r="L33" s="209"/>
      <c r="M33" s="150"/>
      <c r="N33" s="236" t="s">
        <v>148</v>
      </c>
    </row>
    <row r="34" spans="2:14" s="18" customFormat="1" ht="15" outlineLevel="1" x14ac:dyDescent="0.3">
      <c r="B34" s="188"/>
      <c r="C34" s="56"/>
      <c r="D34" s="208"/>
      <c r="E34" s="209"/>
      <c r="F34" s="154"/>
      <c r="G34" s="210"/>
      <c r="H34" s="211"/>
      <c r="I34" s="212"/>
      <c r="J34" s="211"/>
      <c r="K34" s="164"/>
      <c r="L34" s="209"/>
      <c r="M34" s="150"/>
      <c r="N34" s="236"/>
    </row>
    <row r="35" spans="2:14" s="10" customFormat="1" ht="15.6" x14ac:dyDescent="0.3">
      <c r="B35" s="178" t="s">
        <v>17</v>
      </c>
      <c r="C35" s="29"/>
      <c r="D35" s="107" t="s">
        <v>70</v>
      </c>
      <c r="E35" s="30"/>
      <c r="F35" s="31"/>
      <c r="G35" s="29"/>
      <c r="H35" s="32">
        <f>SUM(H37:H46)</f>
        <v>69213.362125</v>
      </c>
      <c r="I35" s="33"/>
      <c r="J35" s="32">
        <f>SUM(J37:J46)</f>
        <v>89977.370762499995</v>
      </c>
      <c r="K35" s="30"/>
      <c r="L35" s="30"/>
      <c r="M35" s="179"/>
      <c r="N35" s="232" t="s">
        <v>149</v>
      </c>
    </row>
    <row r="36" spans="2:14" s="23" customFormat="1" ht="15.6" outlineLevel="1" x14ac:dyDescent="0.3">
      <c r="B36" s="181"/>
      <c r="C36" s="47"/>
      <c r="D36" s="48"/>
      <c r="E36" s="48"/>
      <c r="F36" s="75"/>
      <c r="G36" s="47"/>
      <c r="H36" s="72"/>
      <c r="I36" s="34"/>
      <c r="J36" s="35"/>
      <c r="K36" s="73"/>
      <c r="L36" s="47"/>
      <c r="M36" s="190"/>
      <c r="N36" s="229"/>
    </row>
    <row r="37" spans="2:14" s="10" customFormat="1" ht="15" outlineLevel="1" x14ac:dyDescent="0.3">
      <c r="B37" s="191"/>
      <c r="C37" s="74"/>
      <c r="D37" s="133" t="s">
        <v>99</v>
      </c>
      <c r="E37" s="140" t="s">
        <v>7</v>
      </c>
      <c r="F37" s="134">
        <v>2</v>
      </c>
      <c r="G37" s="137">
        <v>7257</v>
      </c>
      <c r="H37" s="115">
        <f>F37*G37</f>
        <v>14514</v>
      </c>
      <c r="I37" s="117">
        <f t="shared" ref="I37:I46" si="3">$K$7</f>
        <v>0.3</v>
      </c>
      <c r="J37" s="116">
        <f>H37*(1+I37)</f>
        <v>18868.2</v>
      </c>
      <c r="K37" s="118">
        <v>44175</v>
      </c>
      <c r="L37" s="119" t="s">
        <v>67</v>
      </c>
      <c r="M37" s="136"/>
      <c r="N37" s="236" t="s">
        <v>135</v>
      </c>
    </row>
    <row r="38" spans="2:14" s="10" customFormat="1" ht="30" outlineLevel="1" x14ac:dyDescent="0.3">
      <c r="B38" s="191"/>
      <c r="C38" s="74"/>
      <c r="D38" s="216" t="s">
        <v>98</v>
      </c>
      <c r="E38" s="140" t="s">
        <v>7</v>
      </c>
      <c r="F38" s="217">
        <v>1</v>
      </c>
      <c r="G38" s="137">
        <v>9086</v>
      </c>
      <c r="H38" s="115">
        <f>F38*G38</f>
        <v>9086</v>
      </c>
      <c r="I38" s="117">
        <f t="shared" si="3"/>
        <v>0.3</v>
      </c>
      <c r="J38" s="116">
        <f>H38*(1+I38)</f>
        <v>11811.800000000001</v>
      </c>
      <c r="K38" s="118">
        <v>44176</v>
      </c>
      <c r="L38" s="119" t="s">
        <v>100</v>
      </c>
      <c r="M38" s="136"/>
      <c r="N38" s="236" t="s">
        <v>135</v>
      </c>
    </row>
    <row r="39" spans="2:14" s="10" customFormat="1" ht="15" outlineLevel="1" x14ac:dyDescent="0.25">
      <c r="B39" s="191"/>
      <c r="C39" s="74"/>
      <c r="D39" s="214" t="s">
        <v>65</v>
      </c>
      <c r="E39" s="151" t="s">
        <v>7</v>
      </c>
      <c r="F39" s="218">
        <v>3</v>
      </c>
      <c r="G39" s="137">
        <v>2163</v>
      </c>
      <c r="H39" s="218">
        <f t="shared" ref="H39:H46" si="4">G39*F39</f>
        <v>6489</v>
      </c>
      <c r="I39" s="117">
        <f t="shared" si="3"/>
        <v>0.3</v>
      </c>
      <c r="J39" s="116">
        <f t="shared" ref="J39:J46" si="5">H39*(1+I39)</f>
        <v>8435.7000000000007</v>
      </c>
      <c r="K39" s="118">
        <v>44178</v>
      </c>
      <c r="L39" s="119" t="s">
        <v>66</v>
      </c>
      <c r="M39" s="159"/>
      <c r="N39" s="236" t="s">
        <v>135</v>
      </c>
    </row>
    <row r="40" spans="2:14" s="10" customFormat="1" ht="30" outlineLevel="1" x14ac:dyDescent="0.25">
      <c r="B40" s="191"/>
      <c r="C40" s="74"/>
      <c r="D40" s="216" t="s">
        <v>97</v>
      </c>
      <c r="E40" s="140" t="s">
        <v>7</v>
      </c>
      <c r="F40" s="142">
        <v>2</v>
      </c>
      <c r="G40" s="137">
        <v>12918</v>
      </c>
      <c r="H40" s="218">
        <f t="shared" si="4"/>
        <v>25836</v>
      </c>
      <c r="I40" s="117">
        <f t="shared" si="3"/>
        <v>0.3</v>
      </c>
      <c r="J40" s="116">
        <f t="shared" si="5"/>
        <v>33586.800000000003</v>
      </c>
      <c r="K40" s="118">
        <v>44179</v>
      </c>
      <c r="L40" s="119" t="s">
        <v>100</v>
      </c>
      <c r="M40" s="159"/>
      <c r="N40" s="236" t="s">
        <v>135</v>
      </c>
    </row>
    <row r="41" spans="2:14" s="10" customFormat="1" ht="30" outlineLevel="1" x14ac:dyDescent="0.3">
      <c r="B41" s="191"/>
      <c r="C41" s="74"/>
      <c r="D41" s="214" t="s">
        <v>94</v>
      </c>
      <c r="E41" s="140" t="s">
        <v>7</v>
      </c>
      <c r="F41" s="142">
        <v>1</v>
      </c>
      <c r="G41" s="152">
        <v>8819</v>
      </c>
      <c r="H41" s="142">
        <f t="shared" si="4"/>
        <v>8819</v>
      </c>
      <c r="I41" s="117">
        <f t="shared" si="3"/>
        <v>0.3</v>
      </c>
      <c r="J41" s="116">
        <f t="shared" si="5"/>
        <v>11464.7</v>
      </c>
      <c r="K41" s="118">
        <v>44181</v>
      </c>
      <c r="L41" s="119" t="s">
        <v>95</v>
      </c>
      <c r="M41" s="159"/>
      <c r="N41" s="236" t="s">
        <v>133</v>
      </c>
    </row>
    <row r="42" spans="2:14" s="10" customFormat="1" ht="15" outlineLevel="1" x14ac:dyDescent="0.25">
      <c r="B42" s="191"/>
      <c r="C42" s="74"/>
      <c r="D42" s="214" t="s">
        <v>68</v>
      </c>
      <c r="E42" s="151" t="s">
        <v>7</v>
      </c>
      <c r="F42" s="142">
        <v>1</v>
      </c>
      <c r="G42" s="152">
        <v>916</v>
      </c>
      <c r="H42" s="218">
        <f t="shared" si="4"/>
        <v>916</v>
      </c>
      <c r="I42" s="117">
        <f t="shared" si="3"/>
        <v>0.3</v>
      </c>
      <c r="J42" s="116">
        <f t="shared" si="5"/>
        <v>1190.8</v>
      </c>
      <c r="K42" s="118">
        <v>44182</v>
      </c>
      <c r="L42" s="119" t="s">
        <v>69</v>
      </c>
      <c r="M42" s="159"/>
      <c r="N42" s="236" t="s">
        <v>135</v>
      </c>
    </row>
    <row r="43" spans="2:14" s="10" customFormat="1" ht="30" outlineLevel="1" x14ac:dyDescent="0.25">
      <c r="B43" s="191"/>
      <c r="C43" s="74"/>
      <c r="D43" s="214" t="s">
        <v>119</v>
      </c>
      <c r="E43" s="140" t="s">
        <v>7</v>
      </c>
      <c r="F43" s="142">
        <v>1</v>
      </c>
      <c r="G43" s="152">
        <v>264.99</v>
      </c>
      <c r="H43" s="218">
        <f t="shared" si="4"/>
        <v>264.99</v>
      </c>
      <c r="I43" s="117">
        <f t="shared" si="3"/>
        <v>0.3</v>
      </c>
      <c r="J43" s="116">
        <f t="shared" si="5"/>
        <v>344.48700000000002</v>
      </c>
      <c r="K43" s="118">
        <v>44183</v>
      </c>
      <c r="L43" s="119" t="s">
        <v>118</v>
      </c>
      <c r="M43" s="159"/>
      <c r="N43" s="236" t="s">
        <v>134</v>
      </c>
    </row>
    <row r="44" spans="2:14" s="10" customFormat="1" ht="30" outlineLevel="1" x14ac:dyDescent="0.25">
      <c r="B44" s="191"/>
      <c r="C44" s="74"/>
      <c r="D44" s="214" t="s">
        <v>120</v>
      </c>
      <c r="E44" s="140" t="s">
        <v>7</v>
      </c>
      <c r="F44" s="142">
        <v>8.8699999999999992</v>
      </c>
      <c r="G44" s="152">
        <v>229.99</v>
      </c>
      <c r="H44" s="218">
        <f t="shared" si="4"/>
        <v>2040.0112999999999</v>
      </c>
      <c r="I44" s="117">
        <f t="shared" si="3"/>
        <v>0.3</v>
      </c>
      <c r="J44" s="116">
        <f t="shared" si="5"/>
        <v>2652.01469</v>
      </c>
      <c r="K44" s="118">
        <v>44184</v>
      </c>
      <c r="L44" s="119" t="s">
        <v>118</v>
      </c>
      <c r="M44" s="159"/>
      <c r="N44" s="236" t="s">
        <v>134</v>
      </c>
    </row>
    <row r="45" spans="2:14" s="10" customFormat="1" ht="30" outlineLevel="1" x14ac:dyDescent="0.3">
      <c r="B45" s="191"/>
      <c r="C45" s="74"/>
      <c r="D45" s="216" t="s">
        <v>77</v>
      </c>
      <c r="E45" s="140" t="s">
        <v>6</v>
      </c>
      <c r="F45" s="141">
        <v>0.52249999999999996</v>
      </c>
      <c r="G45" s="142">
        <v>419.97</v>
      </c>
      <c r="H45" s="143">
        <f>G45*F45</f>
        <v>219.434325</v>
      </c>
      <c r="I45" s="117">
        <f t="shared" si="3"/>
        <v>0.3</v>
      </c>
      <c r="J45" s="116">
        <f>H45*(1+I45)</f>
        <v>285.26462250000003</v>
      </c>
      <c r="K45" s="118">
        <v>44189</v>
      </c>
      <c r="L45" s="119" t="s">
        <v>62</v>
      </c>
      <c r="M45" s="120">
        <v>86893</v>
      </c>
      <c r="N45" s="236" t="s">
        <v>135</v>
      </c>
    </row>
    <row r="46" spans="2:14" s="10" customFormat="1" ht="30" outlineLevel="1" x14ac:dyDescent="0.3">
      <c r="B46" s="191"/>
      <c r="C46" s="74"/>
      <c r="D46" s="216" t="s">
        <v>76</v>
      </c>
      <c r="E46" s="140" t="s">
        <v>6</v>
      </c>
      <c r="F46" s="141">
        <v>2.4500000000000002</v>
      </c>
      <c r="G46" s="147">
        <v>419.97</v>
      </c>
      <c r="H46" s="148">
        <f t="shared" si="4"/>
        <v>1028.9265</v>
      </c>
      <c r="I46" s="117">
        <f t="shared" si="3"/>
        <v>0.3</v>
      </c>
      <c r="J46" s="116">
        <f t="shared" si="5"/>
        <v>1337.60445</v>
      </c>
      <c r="K46" s="118">
        <v>44185</v>
      </c>
      <c r="L46" s="119" t="s">
        <v>62</v>
      </c>
      <c r="M46" s="120">
        <v>86893</v>
      </c>
      <c r="N46" s="236" t="s">
        <v>135</v>
      </c>
    </row>
    <row r="47" spans="2:14" s="17" customFormat="1" ht="15" outlineLevel="1" x14ac:dyDescent="0.3">
      <c r="B47" s="188"/>
      <c r="C47" s="56"/>
      <c r="D47" s="57"/>
      <c r="E47" s="56"/>
      <c r="F47" s="45"/>
      <c r="G47" s="46"/>
      <c r="H47" s="58"/>
      <c r="I47" s="62"/>
      <c r="J47" s="46"/>
      <c r="K47" s="63"/>
      <c r="L47" s="56"/>
      <c r="M47" s="189"/>
      <c r="N47" s="232"/>
    </row>
    <row r="48" spans="2:14" s="17" customFormat="1" ht="15.6" x14ac:dyDescent="0.3">
      <c r="B48" s="178" t="s">
        <v>18</v>
      </c>
      <c r="C48" s="29"/>
      <c r="D48" s="107" t="s">
        <v>71</v>
      </c>
      <c r="E48" s="30"/>
      <c r="F48" s="31"/>
      <c r="G48" s="29"/>
      <c r="H48" s="32">
        <f>SUM(H50:H80)</f>
        <v>34007.555</v>
      </c>
      <c r="I48" s="33"/>
      <c r="J48" s="32">
        <f>SUM(J50:J80)</f>
        <v>44209.821500000005</v>
      </c>
      <c r="K48" s="30"/>
      <c r="L48" s="30"/>
      <c r="M48" s="179"/>
      <c r="N48" s="232"/>
    </row>
    <row r="49" spans="2:15" s="17" customFormat="1" ht="244.8" outlineLevel="1" x14ac:dyDescent="0.3">
      <c r="B49" s="183"/>
      <c r="C49" s="47"/>
      <c r="D49" s="48"/>
      <c r="E49" s="48"/>
      <c r="F49" s="75"/>
      <c r="G49" s="47"/>
      <c r="H49" s="72"/>
      <c r="I49" s="34"/>
      <c r="J49" s="35"/>
      <c r="K49" s="73"/>
      <c r="L49" s="47"/>
      <c r="M49" s="190"/>
      <c r="N49" s="237" t="s">
        <v>152</v>
      </c>
    </row>
    <row r="50" spans="2:15" s="17" customFormat="1" ht="30" outlineLevel="1" x14ac:dyDescent="0.25">
      <c r="B50" s="188"/>
      <c r="C50" s="74"/>
      <c r="D50" s="146" t="s">
        <v>82</v>
      </c>
      <c r="E50" s="151" t="s">
        <v>7</v>
      </c>
      <c r="F50" s="134">
        <v>1</v>
      </c>
      <c r="G50" s="147">
        <v>24.93</v>
      </c>
      <c r="H50" s="137">
        <f>F50*G50</f>
        <v>24.93</v>
      </c>
      <c r="I50" s="117">
        <f t="shared" ref="I50:I80" si="6">$K$7</f>
        <v>0.3</v>
      </c>
      <c r="J50" s="116">
        <f>H50*(1+I50)</f>
        <v>32.408999999999999</v>
      </c>
      <c r="K50" s="118">
        <v>44166</v>
      </c>
      <c r="L50" s="119" t="s">
        <v>62</v>
      </c>
      <c r="M50" s="120">
        <v>91953</v>
      </c>
      <c r="N50" s="236" t="s">
        <v>150</v>
      </c>
    </row>
    <row r="51" spans="2:15" s="17" customFormat="1" ht="30" outlineLevel="1" x14ac:dyDescent="0.25">
      <c r="B51" s="188"/>
      <c r="C51" s="56"/>
      <c r="D51" s="146" t="s">
        <v>83</v>
      </c>
      <c r="E51" s="151" t="s">
        <v>7</v>
      </c>
      <c r="F51" s="134">
        <v>2</v>
      </c>
      <c r="G51" s="147">
        <v>26.37</v>
      </c>
      <c r="H51" s="137">
        <f>F51*G51</f>
        <v>52.74</v>
      </c>
      <c r="I51" s="117">
        <f t="shared" si="6"/>
        <v>0.3</v>
      </c>
      <c r="J51" s="116">
        <f>H51*(1+I51)</f>
        <v>68.562000000000012</v>
      </c>
      <c r="K51" s="118">
        <v>44167</v>
      </c>
      <c r="L51" s="119" t="s">
        <v>62</v>
      </c>
      <c r="M51" s="120">
        <v>92000</v>
      </c>
      <c r="N51" s="236" t="s">
        <v>151</v>
      </c>
      <c r="O51" s="10"/>
    </row>
    <row r="52" spans="2:15" s="17" customFormat="1" ht="30" outlineLevel="1" x14ac:dyDescent="0.25">
      <c r="B52" s="188"/>
      <c r="C52" s="56"/>
      <c r="D52" s="146" t="s">
        <v>86</v>
      </c>
      <c r="E52" s="151" t="s">
        <v>7</v>
      </c>
      <c r="F52" s="134">
        <v>4</v>
      </c>
      <c r="G52" s="149">
        <v>53.36</v>
      </c>
      <c r="H52" s="137">
        <f>F52*G52</f>
        <v>213.44</v>
      </c>
      <c r="I52" s="117">
        <f t="shared" si="6"/>
        <v>0.3</v>
      </c>
      <c r="J52" s="116">
        <f>H52*(1+I52)</f>
        <v>277.47199999999998</v>
      </c>
      <c r="K52" s="118">
        <v>44168</v>
      </c>
      <c r="L52" s="119" t="s">
        <v>62</v>
      </c>
      <c r="M52" s="145">
        <v>92005</v>
      </c>
      <c r="N52" s="229"/>
      <c r="O52" s="10"/>
    </row>
    <row r="53" spans="2:15" s="17" customFormat="1" ht="30" outlineLevel="1" x14ac:dyDescent="0.25">
      <c r="B53" s="188"/>
      <c r="C53" s="56"/>
      <c r="D53" s="146" t="s">
        <v>84</v>
      </c>
      <c r="E53" s="151" t="s">
        <v>7</v>
      </c>
      <c r="F53" s="134">
        <v>4</v>
      </c>
      <c r="G53" s="147">
        <v>48.84</v>
      </c>
      <c r="H53" s="137">
        <f t="shared" ref="H53:H63" si="7">F53*G53</f>
        <v>195.36</v>
      </c>
      <c r="I53" s="117">
        <f t="shared" si="6"/>
        <v>0.3</v>
      </c>
      <c r="J53" s="116">
        <f t="shared" ref="J53:J63" si="8">H53*(1+I53)</f>
        <v>253.96800000000002</v>
      </c>
      <c r="K53" s="118">
        <v>44169</v>
      </c>
      <c r="L53" s="119" t="s">
        <v>62</v>
      </c>
      <c r="M53" s="120">
        <v>92004</v>
      </c>
      <c r="N53" s="229"/>
      <c r="O53" s="10"/>
    </row>
    <row r="54" spans="2:15" s="17" customFormat="1" ht="30" outlineLevel="1" x14ac:dyDescent="0.25">
      <c r="B54" s="188"/>
      <c r="C54" s="56"/>
      <c r="D54" s="146" t="s">
        <v>86</v>
      </c>
      <c r="E54" s="151" t="s">
        <v>7</v>
      </c>
      <c r="F54" s="134">
        <v>2</v>
      </c>
      <c r="G54" s="149">
        <v>53.36</v>
      </c>
      <c r="H54" s="137">
        <f t="shared" si="7"/>
        <v>106.72</v>
      </c>
      <c r="I54" s="117">
        <f t="shared" si="6"/>
        <v>0.3</v>
      </c>
      <c r="J54" s="116">
        <f t="shared" si="8"/>
        <v>138.73599999999999</v>
      </c>
      <c r="K54" s="118">
        <v>44170</v>
      </c>
      <c r="L54" s="119" t="s">
        <v>62</v>
      </c>
      <c r="M54" s="145">
        <v>92005</v>
      </c>
      <c r="N54" s="229"/>
      <c r="O54" s="10"/>
    </row>
    <row r="55" spans="2:15" s="17" customFormat="1" ht="30" outlineLevel="1" x14ac:dyDescent="0.25">
      <c r="B55" s="188"/>
      <c r="C55" s="56"/>
      <c r="D55" s="146" t="s">
        <v>85</v>
      </c>
      <c r="E55" s="151" t="s">
        <v>7</v>
      </c>
      <c r="F55" s="134">
        <v>1</v>
      </c>
      <c r="G55" s="147">
        <v>40.369999999999997</v>
      </c>
      <c r="H55" s="137">
        <f t="shared" si="7"/>
        <v>40.369999999999997</v>
      </c>
      <c r="I55" s="117">
        <f t="shared" si="6"/>
        <v>0.3</v>
      </c>
      <c r="J55" s="116">
        <f t="shared" si="8"/>
        <v>52.481000000000002</v>
      </c>
      <c r="K55" s="118">
        <v>44171</v>
      </c>
      <c r="L55" s="119" t="s">
        <v>62</v>
      </c>
      <c r="M55" s="120">
        <v>91993</v>
      </c>
      <c r="N55" s="229"/>
      <c r="O55" s="10"/>
    </row>
    <row r="56" spans="2:15" s="17" customFormat="1" ht="30" outlineLevel="1" x14ac:dyDescent="0.25">
      <c r="B56" s="188"/>
      <c r="C56" s="56"/>
      <c r="D56" s="146" t="s">
        <v>87</v>
      </c>
      <c r="E56" s="151" t="s">
        <v>7</v>
      </c>
      <c r="F56" s="134">
        <v>3</v>
      </c>
      <c r="G56" s="149">
        <v>53.36</v>
      </c>
      <c r="H56" s="137">
        <f t="shared" si="7"/>
        <v>160.07999999999998</v>
      </c>
      <c r="I56" s="117">
        <f t="shared" si="6"/>
        <v>0.3</v>
      </c>
      <c r="J56" s="116">
        <f t="shared" si="8"/>
        <v>208.10399999999998</v>
      </c>
      <c r="K56" s="118">
        <v>44172</v>
      </c>
      <c r="L56" s="119" t="s">
        <v>62</v>
      </c>
      <c r="M56" s="145">
        <v>92005</v>
      </c>
      <c r="N56" s="229"/>
      <c r="O56" s="10"/>
    </row>
    <row r="57" spans="2:15" s="17" customFormat="1" ht="30" outlineLevel="1" x14ac:dyDescent="0.25">
      <c r="B57" s="188"/>
      <c r="C57" s="56"/>
      <c r="D57" s="146" t="s">
        <v>88</v>
      </c>
      <c r="E57" s="151" t="s">
        <v>7</v>
      </c>
      <c r="F57" s="134">
        <v>10</v>
      </c>
      <c r="G57" s="149">
        <v>40.369999999999997</v>
      </c>
      <c r="H57" s="137">
        <f t="shared" si="7"/>
        <v>403.7</v>
      </c>
      <c r="I57" s="117">
        <f t="shared" si="6"/>
        <v>0.3</v>
      </c>
      <c r="J57" s="116">
        <f t="shared" si="8"/>
        <v>524.81000000000006</v>
      </c>
      <c r="K57" s="118">
        <v>44174</v>
      </c>
      <c r="L57" s="119" t="s">
        <v>62</v>
      </c>
      <c r="M57" s="145">
        <v>91993</v>
      </c>
      <c r="N57" s="229"/>
      <c r="O57" s="10"/>
    </row>
    <row r="58" spans="2:15" s="17" customFormat="1" ht="15" outlineLevel="1" x14ac:dyDescent="0.25">
      <c r="B58" s="188"/>
      <c r="C58" s="56"/>
      <c r="D58" s="146" t="s">
        <v>92</v>
      </c>
      <c r="E58" s="151" t="s">
        <v>7</v>
      </c>
      <c r="F58" s="134">
        <v>2</v>
      </c>
      <c r="G58" s="149">
        <v>30.21</v>
      </c>
      <c r="H58" s="137">
        <f t="shared" si="7"/>
        <v>60.42</v>
      </c>
      <c r="I58" s="117">
        <f t="shared" si="6"/>
        <v>0.3</v>
      </c>
      <c r="J58" s="116">
        <f t="shared" si="8"/>
        <v>78.546000000000006</v>
      </c>
      <c r="K58" s="118">
        <v>44175</v>
      </c>
      <c r="L58" s="119" t="s">
        <v>62</v>
      </c>
      <c r="M58" s="145">
        <v>98308</v>
      </c>
      <c r="N58" s="229"/>
      <c r="O58" s="10"/>
    </row>
    <row r="59" spans="2:15" s="17" customFormat="1" ht="30" outlineLevel="1" x14ac:dyDescent="0.25">
      <c r="B59" s="188"/>
      <c r="C59" s="56"/>
      <c r="D59" s="146" t="s">
        <v>91</v>
      </c>
      <c r="E59" s="151" t="s">
        <v>7</v>
      </c>
      <c r="F59" s="134">
        <v>2</v>
      </c>
      <c r="G59" s="149">
        <v>46.22</v>
      </c>
      <c r="H59" s="137">
        <f>F59*G59</f>
        <v>92.44</v>
      </c>
      <c r="I59" s="117">
        <f t="shared" si="6"/>
        <v>0.3</v>
      </c>
      <c r="J59" s="116">
        <f>H59*(1+I59)</f>
        <v>120.172</v>
      </c>
      <c r="K59" s="118">
        <v>44176</v>
      </c>
      <c r="L59" s="119" t="s">
        <v>62</v>
      </c>
      <c r="M59" s="145">
        <v>98307</v>
      </c>
      <c r="N59" s="229"/>
      <c r="O59" s="10"/>
    </row>
    <row r="60" spans="2:15" s="17" customFormat="1" ht="15" outlineLevel="1" x14ac:dyDescent="0.25">
      <c r="B60" s="188"/>
      <c r="C60" s="56"/>
      <c r="D60" s="146" t="s">
        <v>89</v>
      </c>
      <c r="E60" s="151" t="s">
        <v>7</v>
      </c>
      <c r="F60" s="134">
        <v>2</v>
      </c>
      <c r="G60" s="149">
        <v>30.21</v>
      </c>
      <c r="H60" s="137">
        <f>F60*G60</f>
        <v>60.42</v>
      </c>
      <c r="I60" s="117">
        <f t="shared" si="6"/>
        <v>0.3</v>
      </c>
      <c r="J60" s="116">
        <f>H60*(1+I60)</f>
        <v>78.546000000000006</v>
      </c>
      <c r="K60" s="118">
        <v>44177</v>
      </c>
      <c r="L60" s="119" t="s">
        <v>62</v>
      </c>
      <c r="M60" s="145">
        <v>98308</v>
      </c>
      <c r="N60" s="229"/>
      <c r="O60" s="10"/>
    </row>
    <row r="61" spans="2:15" s="17" customFormat="1" ht="15" outlineLevel="1" x14ac:dyDescent="0.25">
      <c r="B61" s="188"/>
      <c r="C61" s="56"/>
      <c r="D61" s="146" t="s">
        <v>90</v>
      </c>
      <c r="E61" s="151" t="s">
        <v>7</v>
      </c>
      <c r="F61" s="134">
        <v>2</v>
      </c>
      <c r="G61" s="149">
        <v>46.22</v>
      </c>
      <c r="H61" s="137">
        <f>F61*G61</f>
        <v>92.44</v>
      </c>
      <c r="I61" s="117">
        <f t="shared" si="6"/>
        <v>0.3</v>
      </c>
      <c r="J61" s="116">
        <f>H61*(1+I61)</f>
        <v>120.172</v>
      </c>
      <c r="K61" s="118">
        <v>44178</v>
      </c>
      <c r="L61" s="119" t="s">
        <v>62</v>
      </c>
      <c r="M61" s="145">
        <v>98307</v>
      </c>
      <c r="N61" s="229"/>
      <c r="O61" s="10"/>
    </row>
    <row r="62" spans="2:15" s="17" customFormat="1" ht="30" outlineLevel="1" x14ac:dyDescent="0.25">
      <c r="B62" s="188"/>
      <c r="C62" s="56"/>
      <c r="D62" s="146" t="s">
        <v>79</v>
      </c>
      <c r="E62" s="151" t="s">
        <v>7</v>
      </c>
      <c r="F62" s="134">
        <v>12</v>
      </c>
      <c r="G62" s="149">
        <v>38.11</v>
      </c>
      <c r="H62" s="137">
        <f t="shared" si="7"/>
        <v>457.32</v>
      </c>
      <c r="I62" s="117">
        <f t="shared" si="6"/>
        <v>0.3</v>
      </c>
      <c r="J62" s="116">
        <f t="shared" si="8"/>
        <v>594.51599999999996</v>
      </c>
      <c r="K62" s="118">
        <v>44177</v>
      </c>
      <c r="L62" s="119" t="s">
        <v>62</v>
      </c>
      <c r="M62" s="145">
        <v>91992</v>
      </c>
      <c r="N62" s="229"/>
      <c r="O62" s="10"/>
    </row>
    <row r="63" spans="2:15" s="17" customFormat="1" ht="30" outlineLevel="1" x14ac:dyDescent="0.3">
      <c r="B63" s="188"/>
      <c r="C63" s="56"/>
      <c r="D63" s="133" t="s">
        <v>42</v>
      </c>
      <c r="E63" s="126" t="s">
        <v>9</v>
      </c>
      <c r="F63" s="134">
        <v>480</v>
      </c>
      <c r="G63" s="115">
        <v>4.13</v>
      </c>
      <c r="H63" s="135">
        <f t="shared" si="7"/>
        <v>1982.3999999999999</v>
      </c>
      <c r="I63" s="117">
        <f t="shared" si="6"/>
        <v>0.3</v>
      </c>
      <c r="J63" s="116">
        <f t="shared" si="8"/>
        <v>2577.12</v>
      </c>
      <c r="K63" s="118">
        <v>44167</v>
      </c>
      <c r="L63" s="119" t="s">
        <v>62</v>
      </c>
      <c r="M63" s="120">
        <v>91927</v>
      </c>
      <c r="N63" s="229"/>
      <c r="O63" s="10"/>
    </row>
    <row r="64" spans="2:15" s="17" customFormat="1" ht="30" outlineLevel="1" x14ac:dyDescent="0.3">
      <c r="B64" s="188"/>
      <c r="C64" s="56"/>
      <c r="D64" s="133" t="s">
        <v>93</v>
      </c>
      <c r="E64" s="140" t="s">
        <v>9</v>
      </c>
      <c r="F64" s="134">
        <v>160</v>
      </c>
      <c r="G64" s="147">
        <v>8.25</v>
      </c>
      <c r="H64" s="137">
        <f t="shared" ref="H64:H80" si="9">F64*G64</f>
        <v>1320</v>
      </c>
      <c r="I64" s="117">
        <f t="shared" si="6"/>
        <v>0.3</v>
      </c>
      <c r="J64" s="116">
        <f t="shared" ref="J64:J80" si="10">H64*(1+I64)</f>
        <v>1716</v>
      </c>
      <c r="K64" s="118">
        <v>44179</v>
      </c>
      <c r="L64" s="119" t="s">
        <v>62</v>
      </c>
      <c r="M64" s="120">
        <v>91867</v>
      </c>
      <c r="N64" s="236"/>
      <c r="O64" s="10"/>
    </row>
    <row r="65" spans="2:15" s="17" customFormat="1" ht="45" outlineLevel="1" x14ac:dyDescent="0.25">
      <c r="B65" s="188"/>
      <c r="C65" s="56"/>
      <c r="D65" s="146" t="s">
        <v>80</v>
      </c>
      <c r="E65" s="151" t="s">
        <v>7</v>
      </c>
      <c r="F65" s="134">
        <v>3</v>
      </c>
      <c r="G65" s="149">
        <v>447.78</v>
      </c>
      <c r="H65" s="137">
        <f t="shared" si="9"/>
        <v>1343.34</v>
      </c>
      <c r="I65" s="117">
        <f t="shared" si="6"/>
        <v>0.3</v>
      </c>
      <c r="J65" s="116">
        <f t="shared" si="10"/>
        <v>1746.3419999999999</v>
      </c>
      <c r="K65" s="118">
        <v>44179</v>
      </c>
      <c r="L65" s="119" t="s">
        <v>115</v>
      </c>
      <c r="M65" s="145"/>
      <c r="N65" s="229"/>
      <c r="O65" s="10"/>
    </row>
    <row r="66" spans="2:15" s="17" customFormat="1" ht="15" outlineLevel="1" x14ac:dyDescent="0.25">
      <c r="B66" s="188"/>
      <c r="C66" s="56"/>
      <c r="D66" s="146" t="s">
        <v>101</v>
      </c>
      <c r="E66" s="151" t="s">
        <v>7</v>
      </c>
      <c r="F66" s="134">
        <v>2</v>
      </c>
      <c r="G66" s="149">
        <v>621</v>
      </c>
      <c r="H66" s="137">
        <f t="shared" si="9"/>
        <v>1242</v>
      </c>
      <c r="I66" s="117">
        <f t="shared" si="6"/>
        <v>0.3</v>
      </c>
      <c r="J66" s="116">
        <f t="shared" si="10"/>
        <v>1614.6000000000001</v>
      </c>
      <c r="K66" s="118">
        <v>44182</v>
      </c>
      <c r="L66" s="215" t="s">
        <v>102</v>
      </c>
      <c r="M66" s="145"/>
      <c r="N66" s="229"/>
      <c r="O66" s="10"/>
    </row>
    <row r="67" spans="2:15" s="17" customFormat="1" ht="15" outlineLevel="1" x14ac:dyDescent="0.25">
      <c r="B67" s="188"/>
      <c r="C67" s="56"/>
      <c r="D67" s="146" t="s">
        <v>103</v>
      </c>
      <c r="E67" s="151" t="s">
        <v>7</v>
      </c>
      <c r="F67" s="134">
        <v>3</v>
      </c>
      <c r="G67" s="149">
        <v>415</v>
      </c>
      <c r="H67" s="137">
        <f t="shared" si="9"/>
        <v>1245</v>
      </c>
      <c r="I67" s="117">
        <f t="shared" si="6"/>
        <v>0.3</v>
      </c>
      <c r="J67" s="116">
        <f t="shared" si="10"/>
        <v>1618.5</v>
      </c>
      <c r="K67" s="118">
        <v>44183</v>
      </c>
      <c r="L67" s="215" t="s">
        <v>102</v>
      </c>
      <c r="M67" s="145"/>
      <c r="N67" s="229"/>
      <c r="O67" s="10"/>
    </row>
    <row r="68" spans="2:15" s="17" customFormat="1" ht="15" outlineLevel="1" x14ac:dyDescent="0.25">
      <c r="B68" s="188"/>
      <c r="C68" s="56"/>
      <c r="D68" s="146" t="s">
        <v>104</v>
      </c>
      <c r="E68" s="151" t="s">
        <v>7</v>
      </c>
      <c r="F68" s="134">
        <v>7</v>
      </c>
      <c r="G68" s="149">
        <v>1466</v>
      </c>
      <c r="H68" s="137">
        <f t="shared" si="9"/>
        <v>10262</v>
      </c>
      <c r="I68" s="117">
        <f t="shared" si="6"/>
        <v>0.3</v>
      </c>
      <c r="J68" s="116">
        <f t="shared" si="10"/>
        <v>13340.6</v>
      </c>
      <c r="K68" s="118">
        <v>44184</v>
      </c>
      <c r="L68" s="215" t="s">
        <v>102</v>
      </c>
      <c r="M68" s="145"/>
      <c r="N68" s="229"/>
      <c r="O68" s="10"/>
    </row>
    <row r="69" spans="2:15" s="17" customFormat="1" ht="30" outlineLevel="1" x14ac:dyDescent="0.25">
      <c r="B69" s="188"/>
      <c r="C69" s="56"/>
      <c r="D69" s="146" t="s">
        <v>105</v>
      </c>
      <c r="E69" s="151" t="s">
        <v>7</v>
      </c>
      <c r="F69" s="134">
        <v>4</v>
      </c>
      <c r="G69" s="149">
        <v>15</v>
      </c>
      <c r="H69" s="137">
        <f t="shared" si="9"/>
        <v>60</v>
      </c>
      <c r="I69" s="117">
        <f t="shared" si="6"/>
        <v>0.3</v>
      </c>
      <c r="J69" s="116">
        <f t="shared" si="10"/>
        <v>78</v>
      </c>
      <c r="K69" s="118">
        <v>44185</v>
      </c>
      <c r="L69" s="215" t="s">
        <v>102</v>
      </c>
      <c r="M69" s="145"/>
      <c r="N69" s="229"/>
      <c r="O69" s="10"/>
    </row>
    <row r="70" spans="2:15" s="17" customFormat="1" ht="15" outlineLevel="1" x14ac:dyDescent="0.25">
      <c r="B70" s="188"/>
      <c r="C70" s="56"/>
      <c r="D70" s="146" t="s">
        <v>106</v>
      </c>
      <c r="E70" s="151" t="s">
        <v>7</v>
      </c>
      <c r="F70" s="134">
        <v>12</v>
      </c>
      <c r="G70" s="149">
        <v>50</v>
      </c>
      <c r="H70" s="137">
        <f t="shared" si="9"/>
        <v>600</v>
      </c>
      <c r="I70" s="117">
        <f t="shared" si="6"/>
        <v>0.3</v>
      </c>
      <c r="J70" s="116">
        <f t="shared" si="10"/>
        <v>780</v>
      </c>
      <c r="K70" s="118">
        <v>44186</v>
      </c>
      <c r="L70" s="215" t="s">
        <v>102</v>
      </c>
      <c r="M70" s="145"/>
      <c r="N70" s="229"/>
      <c r="O70" s="10"/>
    </row>
    <row r="71" spans="2:15" s="17" customFormat="1" ht="15" outlineLevel="1" x14ac:dyDescent="0.25">
      <c r="B71" s="188"/>
      <c r="C71" s="56"/>
      <c r="D71" s="146" t="s">
        <v>107</v>
      </c>
      <c r="E71" s="151" t="s">
        <v>7</v>
      </c>
      <c r="F71" s="134">
        <v>7</v>
      </c>
      <c r="G71" s="149">
        <v>158</v>
      </c>
      <c r="H71" s="137">
        <f t="shared" si="9"/>
        <v>1106</v>
      </c>
      <c r="I71" s="117">
        <f t="shared" si="6"/>
        <v>0.3</v>
      </c>
      <c r="J71" s="116">
        <f t="shared" si="10"/>
        <v>1437.8</v>
      </c>
      <c r="K71" s="118">
        <v>44187</v>
      </c>
      <c r="L71" s="215" t="s">
        <v>102</v>
      </c>
      <c r="M71" s="145"/>
      <c r="N71" s="229"/>
      <c r="O71" s="10"/>
    </row>
    <row r="72" spans="2:15" s="17" customFormat="1" ht="15" outlineLevel="1" x14ac:dyDescent="0.25">
      <c r="B72" s="188"/>
      <c r="C72" s="56"/>
      <c r="D72" s="146" t="s">
        <v>108</v>
      </c>
      <c r="E72" s="151" t="s">
        <v>7</v>
      </c>
      <c r="F72" s="134">
        <v>6</v>
      </c>
      <c r="G72" s="149">
        <v>262</v>
      </c>
      <c r="H72" s="137">
        <f t="shared" si="9"/>
        <v>1572</v>
      </c>
      <c r="I72" s="117">
        <f t="shared" si="6"/>
        <v>0.3</v>
      </c>
      <c r="J72" s="116">
        <f t="shared" si="10"/>
        <v>2043.6000000000001</v>
      </c>
      <c r="K72" s="118">
        <v>44188</v>
      </c>
      <c r="L72" s="215" t="s">
        <v>102</v>
      </c>
      <c r="M72" s="145"/>
      <c r="N72" s="229"/>
      <c r="O72" s="10"/>
    </row>
    <row r="73" spans="2:15" s="17" customFormat="1" ht="15" outlineLevel="1" x14ac:dyDescent="0.25">
      <c r="B73" s="188"/>
      <c r="C73" s="56"/>
      <c r="D73" s="146" t="s">
        <v>109</v>
      </c>
      <c r="E73" s="151" t="s">
        <v>7</v>
      </c>
      <c r="F73" s="134">
        <v>8</v>
      </c>
      <c r="G73" s="149">
        <v>221</v>
      </c>
      <c r="H73" s="137">
        <f t="shared" si="9"/>
        <v>1768</v>
      </c>
      <c r="I73" s="117">
        <f t="shared" si="6"/>
        <v>0.3</v>
      </c>
      <c r="J73" s="116">
        <f t="shared" si="10"/>
        <v>2298.4</v>
      </c>
      <c r="K73" s="118">
        <v>44189</v>
      </c>
      <c r="L73" s="215" t="s">
        <v>102</v>
      </c>
      <c r="M73" s="145"/>
      <c r="N73" s="229"/>
      <c r="O73" s="10"/>
    </row>
    <row r="74" spans="2:15" s="17" customFormat="1" ht="15" outlineLevel="1" x14ac:dyDescent="0.25">
      <c r="B74" s="188"/>
      <c r="C74" s="56"/>
      <c r="D74" s="146" t="s">
        <v>110</v>
      </c>
      <c r="E74" s="151" t="s">
        <v>7</v>
      </c>
      <c r="F74" s="134">
        <v>14</v>
      </c>
      <c r="G74" s="149">
        <v>75</v>
      </c>
      <c r="H74" s="137">
        <f t="shared" si="9"/>
        <v>1050</v>
      </c>
      <c r="I74" s="117">
        <f t="shared" si="6"/>
        <v>0.3</v>
      </c>
      <c r="J74" s="116">
        <f t="shared" si="10"/>
        <v>1365</v>
      </c>
      <c r="K74" s="118">
        <v>44190</v>
      </c>
      <c r="L74" s="215" t="s">
        <v>102</v>
      </c>
      <c r="M74" s="145"/>
      <c r="N74" s="229"/>
      <c r="O74" s="10"/>
    </row>
    <row r="75" spans="2:15" s="17" customFormat="1" ht="15" outlineLevel="1" x14ac:dyDescent="0.25">
      <c r="B75" s="188"/>
      <c r="C75" s="56"/>
      <c r="D75" s="146" t="s">
        <v>111</v>
      </c>
      <c r="E75" s="151" t="s">
        <v>7</v>
      </c>
      <c r="F75" s="134">
        <v>5</v>
      </c>
      <c r="G75" s="149">
        <v>899</v>
      </c>
      <c r="H75" s="137">
        <f t="shared" si="9"/>
        <v>4495</v>
      </c>
      <c r="I75" s="117">
        <f t="shared" si="6"/>
        <v>0.3</v>
      </c>
      <c r="J75" s="116">
        <f t="shared" si="10"/>
        <v>5843.5</v>
      </c>
      <c r="K75" s="118">
        <v>44191</v>
      </c>
      <c r="L75" s="215" t="s">
        <v>102</v>
      </c>
      <c r="M75" s="145"/>
      <c r="N75" s="229"/>
      <c r="O75" s="10"/>
    </row>
    <row r="76" spans="2:15" s="17" customFormat="1" ht="15" outlineLevel="1" x14ac:dyDescent="0.25">
      <c r="B76" s="188"/>
      <c r="C76" s="56"/>
      <c r="D76" s="146" t="s">
        <v>112</v>
      </c>
      <c r="E76" s="151" t="s">
        <v>7</v>
      </c>
      <c r="F76" s="134">
        <v>2</v>
      </c>
      <c r="G76" s="149">
        <v>1167</v>
      </c>
      <c r="H76" s="137">
        <f t="shared" si="9"/>
        <v>2334</v>
      </c>
      <c r="I76" s="117">
        <f t="shared" si="6"/>
        <v>0.3</v>
      </c>
      <c r="J76" s="116">
        <f t="shared" si="10"/>
        <v>3034.2000000000003</v>
      </c>
      <c r="K76" s="118">
        <v>44192</v>
      </c>
      <c r="L76" s="215" t="s">
        <v>102</v>
      </c>
      <c r="M76" s="145"/>
      <c r="N76" s="229"/>
      <c r="O76" s="10"/>
    </row>
    <row r="77" spans="2:15" s="17" customFormat="1" ht="15" outlineLevel="1" x14ac:dyDescent="0.25">
      <c r="B77" s="188"/>
      <c r="C77" s="56"/>
      <c r="D77" s="146" t="s">
        <v>113</v>
      </c>
      <c r="E77" s="151" t="s">
        <v>7</v>
      </c>
      <c r="F77" s="134">
        <v>2</v>
      </c>
      <c r="G77" s="149">
        <v>155</v>
      </c>
      <c r="H77" s="137">
        <f t="shared" si="9"/>
        <v>310</v>
      </c>
      <c r="I77" s="117">
        <f t="shared" si="6"/>
        <v>0.3</v>
      </c>
      <c r="J77" s="116">
        <f t="shared" si="10"/>
        <v>403</v>
      </c>
      <c r="K77" s="118">
        <v>44193</v>
      </c>
      <c r="L77" s="215" t="s">
        <v>102</v>
      </c>
      <c r="M77" s="145"/>
      <c r="N77" s="229"/>
      <c r="O77" s="10"/>
    </row>
    <row r="78" spans="2:15" s="17" customFormat="1" ht="30" outlineLevel="1" x14ac:dyDescent="0.25">
      <c r="B78" s="188"/>
      <c r="C78" s="56"/>
      <c r="D78" s="146" t="s">
        <v>114</v>
      </c>
      <c r="E78" s="151" t="s">
        <v>7</v>
      </c>
      <c r="F78" s="134">
        <v>2</v>
      </c>
      <c r="G78" s="149">
        <v>464</v>
      </c>
      <c r="H78" s="137">
        <f t="shared" si="9"/>
        <v>928</v>
      </c>
      <c r="I78" s="117">
        <f t="shared" si="6"/>
        <v>0.3</v>
      </c>
      <c r="J78" s="116">
        <f t="shared" si="10"/>
        <v>1206.4000000000001</v>
      </c>
      <c r="K78" s="118">
        <v>44194</v>
      </c>
      <c r="L78" s="215" t="s">
        <v>102</v>
      </c>
      <c r="M78" s="145"/>
      <c r="N78" s="229"/>
      <c r="O78" s="10"/>
    </row>
    <row r="79" spans="2:15" s="17" customFormat="1" ht="45" outlineLevel="1" x14ac:dyDescent="0.25">
      <c r="B79" s="188"/>
      <c r="C79" s="56"/>
      <c r="D79" s="146" t="s">
        <v>116</v>
      </c>
      <c r="E79" s="151" t="s">
        <v>7</v>
      </c>
      <c r="F79" s="134">
        <v>3</v>
      </c>
      <c r="G79" s="149">
        <f>4.5*22.5</f>
        <v>101.25</v>
      </c>
      <c r="H79" s="137">
        <f t="shared" si="9"/>
        <v>303.75</v>
      </c>
      <c r="I79" s="117">
        <f t="shared" si="6"/>
        <v>0.3</v>
      </c>
      <c r="J79" s="116">
        <f t="shared" si="10"/>
        <v>394.875</v>
      </c>
      <c r="K79" s="118">
        <v>44183</v>
      </c>
      <c r="L79" s="119" t="s">
        <v>117</v>
      </c>
      <c r="M79" s="145"/>
      <c r="N79" s="229"/>
      <c r="O79" s="10"/>
    </row>
    <row r="80" spans="2:15" s="17" customFormat="1" ht="45" outlineLevel="1" x14ac:dyDescent="0.25">
      <c r="B80" s="188"/>
      <c r="C80" s="56"/>
      <c r="D80" s="146" t="s">
        <v>96</v>
      </c>
      <c r="E80" s="151" t="s">
        <v>7</v>
      </c>
      <c r="F80" s="134">
        <v>2</v>
      </c>
      <c r="G80" s="149">
        <f>2.85*22.05</f>
        <v>62.842500000000001</v>
      </c>
      <c r="H80" s="137">
        <f t="shared" si="9"/>
        <v>125.685</v>
      </c>
      <c r="I80" s="117">
        <f t="shared" si="6"/>
        <v>0.3</v>
      </c>
      <c r="J80" s="116">
        <f t="shared" si="10"/>
        <v>163.3905</v>
      </c>
      <c r="K80" s="118">
        <v>44178</v>
      </c>
      <c r="L80" s="119" t="s">
        <v>117</v>
      </c>
      <c r="M80" s="145"/>
      <c r="N80" s="229"/>
      <c r="O80" s="10"/>
    </row>
    <row r="81" spans="2:15" s="17" customFormat="1" ht="15" outlineLevel="1" x14ac:dyDescent="0.3">
      <c r="B81" s="188"/>
      <c r="C81" s="56"/>
      <c r="D81" s="57"/>
      <c r="E81" s="56"/>
      <c r="F81" s="45"/>
      <c r="G81" s="46"/>
      <c r="H81" s="58"/>
      <c r="I81" s="62"/>
      <c r="J81" s="46"/>
      <c r="K81" s="63"/>
      <c r="L81" s="56"/>
      <c r="M81" s="189"/>
      <c r="N81" s="229"/>
      <c r="O81" s="10"/>
    </row>
    <row r="82" spans="2:15" s="10" customFormat="1" ht="30" customHeight="1" x14ac:dyDescent="0.3">
      <c r="B82" s="184" t="s">
        <v>19</v>
      </c>
      <c r="C82" s="64"/>
      <c r="D82" s="157" t="s">
        <v>72</v>
      </c>
      <c r="E82" s="157"/>
      <c r="F82" s="65"/>
      <c r="G82" s="64"/>
      <c r="H82" s="66">
        <f>SUM(H84:H87)</f>
        <v>16957.192500000001</v>
      </c>
      <c r="I82" s="66"/>
      <c r="J82" s="66">
        <f>SUM(J84:J87)</f>
        <v>22044.35025</v>
      </c>
      <c r="K82" s="64"/>
      <c r="L82" s="64"/>
      <c r="M82" s="185"/>
      <c r="N82" s="233"/>
    </row>
    <row r="83" spans="2:15" s="23" customFormat="1" ht="15.6" x14ac:dyDescent="0.3">
      <c r="B83" s="186"/>
      <c r="C83" s="67"/>
      <c r="D83" s="68"/>
      <c r="E83" s="68"/>
      <c r="F83" s="69"/>
      <c r="G83" s="67"/>
      <c r="H83" s="70"/>
      <c r="I83" s="70"/>
      <c r="J83" s="70"/>
      <c r="K83" s="67"/>
      <c r="L83" s="67"/>
      <c r="M83" s="187"/>
      <c r="N83" s="233"/>
    </row>
    <row r="84" spans="2:15" s="10" customFormat="1" ht="60" x14ac:dyDescent="0.3">
      <c r="B84" s="186"/>
      <c r="C84" s="156"/>
      <c r="D84" s="222" t="s">
        <v>131</v>
      </c>
      <c r="E84" s="126" t="s">
        <v>6</v>
      </c>
      <c r="F84" s="134">
        <f>59.04-7.13</f>
        <v>51.91</v>
      </c>
      <c r="G84" s="165">
        <v>215</v>
      </c>
      <c r="H84" s="137">
        <f>G84*F84</f>
        <v>11160.65</v>
      </c>
      <c r="I84" s="117">
        <f>$K$7</f>
        <v>0.3</v>
      </c>
      <c r="J84" s="116">
        <f>H84*(1+I84)</f>
        <v>14508.844999999999</v>
      </c>
      <c r="K84" s="118"/>
      <c r="L84" s="119"/>
      <c r="M84" s="158"/>
      <c r="N84" s="236"/>
    </row>
    <row r="85" spans="2:15" s="10" customFormat="1" ht="75" x14ac:dyDescent="0.3">
      <c r="B85" s="186"/>
      <c r="C85" s="156"/>
      <c r="D85" s="222" t="s">
        <v>132</v>
      </c>
      <c r="E85" s="126" t="s">
        <v>6</v>
      </c>
      <c r="F85" s="134">
        <v>7.13</v>
      </c>
      <c r="G85" s="165">
        <v>215</v>
      </c>
      <c r="H85" s="137">
        <f>G85*F85</f>
        <v>1532.95</v>
      </c>
      <c r="I85" s="117">
        <f>$K$7</f>
        <v>0.3</v>
      </c>
      <c r="J85" s="116">
        <f>H85*(1+I85)</f>
        <v>1992.835</v>
      </c>
      <c r="K85" s="118"/>
      <c r="L85" s="119"/>
      <c r="M85" s="158"/>
      <c r="N85" s="236"/>
    </row>
    <row r="86" spans="2:15" s="10" customFormat="1" ht="45" x14ac:dyDescent="0.3">
      <c r="B86" s="186"/>
      <c r="C86" s="156"/>
      <c r="D86" s="222" t="s">
        <v>128</v>
      </c>
      <c r="E86" s="126" t="s">
        <v>6</v>
      </c>
      <c r="F86" s="134">
        <v>13.83</v>
      </c>
      <c r="G86" s="165">
        <v>84.75</v>
      </c>
      <c r="H86" s="137">
        <f>G86*F86</f>
        <v>1172.0925</v>
      </c>
      <c r="I86" s="117">
        <f>$K$7</f>
        <v>0.3</v>
      </c>
      <c r="J86" s="116">
        <f>H86*(1+I86)</f>
        <v>1523.7202500000001</v>
      </c>
      <c r="K86" s="118"/>
      <c r="L86" s="119"/>
      <c r="M86" s="158"/>
      <c r="N86" s="236"/>
    </row>
    <row r="87" spans="2:15" s="10" customFormat="1" ht="45" x14ac:dyDescent="0.3">
      <c r="B87" s="186"/>
      <c r="C87" s="156"/>
      <c r="D87" s="222" t="s">
        <v>129</v>
      </c>
      <c r="E87" s="126" t="s">
        <v>6</v>
      </c>
      <c r="F87" s="134">
        <v>27.48</v>
      </c>
      <c r="G87" s="165">
        <v>112.5</v>
      </c>
      <c r="H87" s="137">
        <f>G87*F87</f>
        <v>3091.5</v>
      </c>
      <c r="I87" s="117">
        <f>$K$7</f>
        <v>0.3</v>
      </c>
      <c r="J87" s="116">
        <f>H87*(1+I87)</f>
        <v>4018.9500000000003</v>
      </c>
      <c r="K87" s="118"/>
      <c r="L87" s="119"/>
      <c r="M87" s="158"/>
      <c r="N87" s="236" t="s">
        <v>153</v>
      </c>
    </row>
    <row r="88" spans="2:15" s="10" customFormat="1" ht="15.6" x14ac:dyDescent="0.3">
      <c r="B88" s="186"/>
      <c r="C88" s="67"/>
      <c r="D88" s="52"/>
      <c r="E88" s="53"/>
      <c r="F88" s="54"/>
      <c r="G88" s="67"/>
      <c r="H88" s="70"/>
      <c r="I88" s="70"/>
      <c r="J88" s="70"/>
      <c r="K88" s="67"/>
      <c r="L88" s="67"/>
      <c r="M88" s="187"/>
      <c r="N88" s="233"/>
    </row>
    <row r="89" spans="2:15" s="10" customFormat="1" ht="15.6" x14ac:dyDescent="0.3">
      <c r="B89" s="184" t="s">
        <v>20</v>
      </c>
      <c r="C89" s="64"/>
      <c r="D89" s="157" t="s">
        <v>121</v>
      </c>
      <c r="E89" s="157"/>
      <c r="F89" s="65"/>
      <c r="G89" s="64"/>
      <c r="H89" s="66">
        <f>SUM(H91:H98)</f>
        <v>50658.371499999994</v>
      </c>
      <c r="I89" s="66"/>
      <c r="J89" s="66">
        <f>SUM(J91:J98)</f>
        <v>65855.882949999999</v>
      </c>
      <c r="K89" s="64"/>
      <c r="L89" s="64"/>
      <c r="M89" s="185"/>
      <c r="N89" s="233"/>
    </row>
    <row r="90" spans="2:15" s="10" customFormat="1" ht="15.6" x14ac:dyDescent="0.3">
      <c r="B90" s="186"/>
      <c r="C90" s="67"/>
      <c r="D90" s="68"/>
      <c r="E90" s="68"/>
      <c r="F90" s="69"/>
      <c r="G90" s="67"/>
      <c r="H90" s="70"/>
      <c r="I90" s="70"/>
      <c r="J90" s="70"/>
      <c r="K90" s="67"/>
      <c r="L90" s="67"/>
      <c r="M90" s="187"/>
      <c r="N90" s="233"/>
    </row>
    <row r="91" spans="2:15" s="10" customFormat="1" ht="60" x14ac:dyDescent="0.3">
      <c r="B91" s="186"/>
      <c r="C91" s="156"/>
      <c r="D91" s="222" t="s">
        <v>124</v>
      </c>
      <c r="E91" s="126" t="s">
        <v>6</v>
      </c>
      <c r="F91" s="134">
        <v>82.32</v>
      </c>
      <c r="G91" s="165">
        <v>245</v>
      </c>
      <c r="H91" s="137">
        <f>G91*F91</f>
        <v>20168.399999999998</v>
      </c>
      <c r="I91" s="117">
        <f t="shared" ref="I91:I98" si="11">$K$7</f>
        <v>0.3</v>
      </c>
      <c r="J91" s="116">
        <f t="shared" ref="J91:J98" si="12">H91*(1+I91)</f>
        <v>26218.92</v>
      </c>
      <c r="K91" s="118"/>
      <c r="L91" s="119"/>
      <c r="M91" s="158"/>
      <c r="N91" s="236"/>
    </row>
    <row r="92" spans="2:15" s="10" customFormat="1" ht="60" x14ac:dyDescent="0.3">
      <c r="B92" s="186"/>
      <c r="C92" s="156"/>
      <c r="D92" s="222" t="s">
        <v>123</v>
      </c>
      <c r="E92" s="126" t="s">
        <v>6</v>
      </c>
      <c r="F92" s="134">
        <v>62</v>
      </c>
      <c r="G92" s="165">
        <v>215</v>
      </c>
      <c r="H92" s="137">
        <f>G92*F92</f>
        <v>13330</v>
      </c>
      <c r="I92" s="117">
        <f t="shared" si="11"/>
        <v>0.3</v>
      </c>
      <c r="J92" s="116">
        <f t="shared" si="12"/>
        <v>17329</v>
      </c>
      <c r="K92" s="118"/>
      <c r="L92" s="119"/>
      <c r="M92" s="158"/>
      <c r="N92" s="233"/>
    </row>
    <row r="93" spans="2:15" s="10" customFormat="1" ht="45" x14ac:dyDescent="0.3">
      <c r="B93" s="186"/>
      <c r="C93" s="156"/>
      <c r="D93" s="222" t="s">
        <v>125</v>
      </c>
      <c r="E93" s="126" t="s">
        <v>6</v>
      </c>
      <c r="F93" s="213">
        <v>10.65</v>
      </c>
      <c r="G93" s="165">
        <v>84.75</v>
      </c>
      <c r="H93" s="137">
        <f>G93*F93</f>
        <v>902.58749999999998</v>
      </c>
      <c r="I93" s="117">
        <f t="shared" si="11"/>
        <v>0.3</v>
      </c>
      <c r="J93" s="116">
        <f t="shared" si="12"/>
        <v>1173.36375</v>
      </c>
      <c r="K93" s="118">
        <v>44179</v>
      </c>
      <c r="L93" s="119" t="s">
        <v>62</v>
      </c>
      <c r="M93" s="136">
        <v>96114</v>
      </c>
      <c r="N93" s="233"/>
    </row>
    <row r="94" spans="2:15" s="10" customFormat="1" ht="45" x14ac:dyDescent="0.3">
      <c r="B94" s="186"/>
      <c r="C94" s="156"/>
      <c r="D94" s="222" t="s">
        <v>126</v>
      </c>
      <c r="E94" s="126" t="s">
        <v>6</v>
      </c>
      <c r="F94" s="134">
        <v>91.49</v>
      </c>
      <c r="G94" s="126">
        <v>112.5</v>
      </c>
      <c r="H94" s="137">
        <f>G94*F94</f>
        <v>10292.625</v>
      </c>
      <c r="I94" s="117">
        <f t="shared" si="11"/>
        <v>0.3</v>
      </c>
      <c r="J94" s="116">
        <f t="shared" si="12"/>
        <v>13380.4125</v>
      </c>
      <c r="K94" s="156"/>
      <c r="L94" s="221"/>
      <c r="M94" s="220"/>
      <c r="N94" s="236" t="s">
        <v>136</v>
      </c>
    </row>
    <row r="95" spans="2:15" s="10" customFormat="1" ht="45" x14ac:dyDescent="0.3">
      <c r="B95" s="186"/>
      <c r="C95" s="156"/>
      <c r="D95" s="223" t="s">
        <v>127</v>
      </c>
      <c r="E95" s="126" t="s">
        <v>6</v>
      </c>
      <c r="F95" s="134">
        <v>19.149999999999999</v>
      </c>
      <c r="G95" s="126">
        <v>112.5</v>
      </c>
      <c r="H95" s="137">
        <f>G95*F95</f>
        <v>2154.375</v>
      </c>
      <c r="I95" s="117">
        <f t="shared" si="11"/>
        <v>0.3</v>
      </c>
      <c r="J95" s="116">
        <f t="shared" si="12"/>
        <v>2800.6875</v>
      </c>
      <c r="K95" s="156"/>
      <c r="L95" s="221"/>
      <c r="M95" s="220"/>
      <c r="N95" s="233"/>
    </row>
    <row r="96" spans="2:15" s="10" customFormat="1" ht="45" x14ac:dyDescent="0.3">
      <c r="B96" s="186"/>
      <c r="C96" s="67"/>
      <c r="D96" s="133" t="s">
        <v>59</v>
      </c>
      <c r="E96" s="126" t="s">
        <v>7</v>
      </c>
      <c r="F96" s="134">
        <v>4</v>
      </c>
      <c r="G96" s="115">
        <v>670.05</v>
      </c>
      <c r="H96" s="115">
        <f>F96*G96</f>
        <v>2680.2</v>
      </c>
      <c r="I96" s="117">
        <f t="shared" si="11"/>
        <v>0.3</v>
      </c>
      <c r="J96" s="116">
        <f t="shared" si="12"/>
        <v>3484.2599999999998</v>
      </c>
      <c r="K96" s="118">
        <v>44190</v>
      </c>
      <c r="L96" s="119" t="s">
        <v>62</v>
      </c>
      <c r="M96" s="120">
        <v>90798</v>
      </c>
      <c r="N96" s="233"/>
    </row>
    <row r="97" spans="2:14" s="10" customFormat="1" ht="30" x14ac:dyDescent="0.3">
      <c r="B97" s="186"/>
      <c r="C97" s="67"/>
      <c r="D97" s="133" t="s">
        <v>60</v>
      </c>
      <c r="E97" s="126" t="s">
        <v>6</v>
      </c>
      <c r="F97" s="134">
        <v>2.6</v>
      </c>
      <c r="G97" s="115">
        <v>313.94</v>
      </c>
      <c r="H97" s="115">
        <f>F97*G97</f>
        <v>816.24400000000003</v>
      </c>
      <c r="I97" s="117">
        <f t="shared" si="11"/>
        <v>0.3</v>
      </c>
      <c r="J97" s="116">
        <f t="shared" si="12"/>
        <v>1061.1172000000001</v>
      </c>
      <c r="K97" s="118">
        <v>44188</v>
      </c>
      <c r="L97" s="119" t="s">
        <v>62</v>
      </c>
      <c r="M97" s="120">
        <v>100674</v>
      </c>
      <c r="N97" s="233"/>
    </row>
    <row r="98" spans="2:14" s="10" customFormat="1" ht="30" x14ac:dyDescent="0.3">
      <c r="B98" s="186"/>
      <c r="C98" s="67"/>
      <c r="D98" s="133" t="s">
        <v>61</v>
      </c>
      <c r="E98" s="126" t="s">
        <v>6</v>
      </c>
      <c r="F98" s="134">
        <v>1</v>
      </c>
      <c r="G98" s="115">
        <v>313.94</v>
      </c>
      <c r="H98" s="115">
        <f>F98*G98</f>
        <v>313.94</v>
      </c>
      <c r="I98" s="117">
        <f t="shared" si="11"/>
        <v>0.3</v>
      </c>
      <c r="J98" s="116">
        <f t="shared" si="12"/>
        <v>408.12200000000001</v>
      </c>
      <c r="K98" s="118">
        <v>44189</v>
      </c>
      <c r="L98" s="119" t="s">
        <v>62</v>
      </c>
      <c r="M98" s="120">
        <v>100674</v>
      </c>
      <c r="N98" s="233"/>
    </row>
    <row r="99" spans="2:14" s="10" customFormat="1" ht="15.6" x14ac:dyDescent="0.3">
      <c r="B99" s="186"/>
      <c r="C99" s="67"/>
      <c r="D99" s="52"/>
      <c r="E99" s="53"/>
      <c r="F99" s="54"/>
      <c r="G99" s="67"/>
      <c r="H99" s="70"/>
      <c r="I99" s="70"/>
      <c r="J99" s="70"/>
      <c r="K99" s="67"/>
      <c r="L99" s="67"/>
      <c r="M99" s="187"/>
      <c r="N99" s="233"/>
    </row>
    <row r="100" spans="2:14" s="10" customFormat="1" ht="15.6" x14ac:dyDescent="0.3">
      <c r="B100" s="184" t="s">
        <v>21</v>
      </c>
      <c r="C100" s="64"/>
      <c r="D100" s="157" t="s">
        <v>33</v>
      </c>
      <c r="E100" s="157"/>
      <c r="F100" s="65"/>
      <c r="G100" s="64"/>
      <c r="H100" s="66">
        <f>SUM(H102:H109)</f>
        <v>4683.4903999999997</v>
      </c>
      <c r="I100" s="66"/>
      <c r="J100" s="66">
        <f>SUM(J102:J109)</f>
        <v>6088.5375200000008</v>
      </c>
      <c r="K100" s="64"/>
      <c r="L100" s="64"/>
      <c r="M100" s="185"/>
      <c r="N100" s="233"/>
    </row>
    <row r="101" spans="2:14" s="23" customFormat="1" ht="15.6" x14ac:dyDescent="0.3">
      <c r="B101" s="186"/>
      <c r="C101" s="67"/>
      <c r="D101" s="68"/>
      <c r="E101" s="68"/>
      <c r="F101" s="69"/>
      <c r="G101" s="67"/>
      <c r="H101" s="70"/>
      <c r="I101" s="70"/>
      <c r="J101" s="70"/>
      <c r="K101" s="67"/>
      <c r="L101" s="67"/>
      <c r="M101" s="187"/>
      <c r="N101" s="233"/>
    </row>
    <row r="102" spans="2:14" s="10" customFormat="1" ht="30" x14ac:dyDescent="0.3">
      <c r="B102" s="186"/>
      <c r="C102" s="67"/>
      <c r="D102" s="121" t="s">
        <v>43</v>
      </c>
      <c r="E102" s="126" t="s">
        <v>6</v>
      </c>
      <c r="F102" s="134">
        <v>82.32</v>
      </c>
      <c r="G102" s="115">
        <v>2.37</v>
      </c>
      <c r="H102" s="135">
        <f t="shared" ref="H102:H107" si="13">F102*G102</f>
        <v>195.0984</v>
      </c>
      <c r="I102" s="117">
        <f t="shared" ref="I102:I108" si="14">$K$7</f>
        <v>0.3</v>
      </c>
      <c r="J102" s="116">
        <f t="shared" ref="J102:J107" si="15">H102*(1+I102)</f>
        <v>253.62792000000002</v>
      </c>
      <c r="K102" s="118">
        <v>44168</v>
      </c>
      <c r="L102" s="119" t="s">
        <v>62</v>
      </c>
      <c r="M102" s="120">
        <v>88485</v>
      </c>
      <c r="N102" s="233"/>
    </row>
    <row r="103" spans="2:14" s="10" customFormat="1" ht="30" x14ac:dyDescent="0.3">
      <c r="B103" s="186"/>
      <c r="C103" s="67"/>
      <c r="D103" s="121" t="s">
        <v>44</v>
      </c>
      <c r="E103" s="126" t="s">
        <v>6</v>
      </c>
      <c r="F103" s="134">
        <v>43.79</v>
      </c>
      <c r="G103" s="115">
        <v>2.77</v>
      </c>
      <c r="H103" s="135">
        <f t="shared" si="13"/>
        <v>121.2983</v>
      </c>
      <c r="I103" s="117">
        <f t="shared" si="14"/>
        <v>0.3</v>
      </c>
      <c r="J103" s="116">
        <f t="shared" si="15"/>
        <v>157.68779000000001</v>
      </c>
      <c r="K103" s="118">
        <v>44169</v>
      </c>
      <c r="L103" s="119" t="s">
        <v>62</v>
      </c>
      <c r="M103" s="120">
        <v>88484</v>
      </c>
      <c r="N103" s="233"/>
    </row>
    <row r="104" spans="2:14" s="10" customFormat="1" ht="30" x14ac:dyDescent="0.3">
      <c r="B104" s="186"/>
      <c r="C104" s="67"/>
      <c r="D104" s="121" t="s">
        <v>10</v>
      </c>
      <c r="E104" s="126" t="s">
        <v>6</v>
      </c>
      <c r="F104" s="134">
        <v>82.32</v>
      </c>
      <c r="G104" s="115">
        <v>14.64</v>
      </c>
      <c r="H104" s="135">
        <f t="shared" si="13"/>
        <v>1205.1648</v>
      </c>
      <c r="I104" s="117">
        <f t="shared" si="14"/>
        <v>0.3</v>
      </c>
      <c r="J104" s="116">
        <f t="shared" si="15"/>
        <v>1566.71424</v>
      </c>
      <c r="K104" s="118">
        <v>44170</v>
      </c>
      <c r="L104" s="119" t="s">
        <v>62</v>
      </c>
      <c r="M104" s="120">
        <v>88497</v>
      </c>
      <c r="N104" s="233"/>
    </row>
    <row r="105" spans="2:14" s="10" customFormat="1" ht="30" x14ac:dyDescent="0.3">
      <c r="B105" s="186"/>
      <c r="C105" s="67"/>
      <c r="D105" s="121" t="s">
        <v>45</v>
      </c>
      <c r="E105" s="126" t="s">
        <v>6</v>
      </c>
      <c r="F105" s="134">
        <v>43.79</v>
      </c>
      <c r="G105" s="115">
        <v>26.64</v>
      </c>
      <c r="H105" s="135">
        <f t="shared" si="13"/>
        <v>1166.5655999999999</v>
      </c>
      <c r="I105" s="117">
        <f t="shared" si="14"/>
        <v>0.3</v>
      </c>
      <c r="J105" s="116">
        <f t="shared" si="15"/>
        <v>1516.5352799999998</v>
      </c>
      <c r="K105" s="118">
        <v>44171</v>
      </c>
      <c r="L105" s="119" t="s">
        <v>62</v>
      </c>
      <c r="M105" s="120">
        <v>88496</v>
      </c>
      <c r="N105" s="233"/>
    </row>
    <row r="106" spans="2:14" s="10" customFormat="1" ht="30" x14ac:dyDescent="0.3">
      <c r="B106" s="186"/>
      <c r="C106" s="67"/>
      <c r="D106" s="121" t="s">
        <v>46</v>
      </c>
      <c r="E106" s="126" t="s">
        <v>6</v>
      </c>
      <c r="F106" s="134">
        <v>82.32</v>
      </c>
      <c r="G106" s="115">
        <v>13.02</v>
      </c>
      <c r="H106" s="135">
        <f t="shared" si="13"/>
        <v>1071.8063999999999</v>
      </c>
      <c r="I106" s="117">
        <f t="shared" si="14"/>
        <v>0.3</v>
      </c>
      <c r="J106" s="116">
        <f t="shared" si="15"/>
        <v>1393.3483200000001</v>
      </c>
      <c r="K106" s="118">
        <v>44172</v>
      </c>
      <c r="L106" s="119" t="s">
        <v>62</v>
      </c>
      <c r="M106" s="120">
        <v>88489</v>
      </c>
      <c r="N106" s="236" t="s">
        <v>137</v>
      </c>
    </row>
    <row r="107" spans="2:14" s="10" customFormat="1" ht="30" x14ac:dyDescent="0.3">
      <c r="B107" s="186"/>
      <c r="C107" s="67"/>
      <c r="D107" s="121" t="s">
        <v>47</v>
      </c>
      <c r="E107" s="126" t="s">
        <v>6</v>
      </c>
      <c r="F107" s="134">
        <v>43.79</v>
      </c>
      <c r="G107" s="115">
        <v>14.91</v>
      </c>
      <c r="H107" s="135">
        <f t="shared" si="13"/>
        <v>652.90890000000002</v>
      </c>
      <c r="I107" s="117">
        <f t="shared" si="14"/>
        <v>0.3</v>
      </c>
      <c r="J107" s="116">
        <f t="shared" si="15"/>
        <v>848.7815700000001</v>
      </c>
      <c r="K107" s="118">
        <v>44173</v>
      </c>
      <c r="L107" s="119" t="s">
        <v>62</v>
      </c>
      <c r="M107" s="120">
        <v>88488</v>
      </c>
      <c r="N107" s="236" t="s">
        <v>137</v>
      </c>
    </row>
    <row r="108" spans="2:14" s="10" customFormat="1" ht="30" x14ac:dyDescent="0.3">
      <c r="B108" s="186"/>
      <c r="C108" s="67"/>
      <c r="D108" s="121" t="s">
        <v>48</v>
      </c>
      <c r="E108" s="139" t="s">
        <v>6</v>
      </c>
      <c r="F108" s="134">
        <v>10.08</v>
      </c>
      <c r="G108" s="115">
        <v>26.85</v>
      </c>
      <c r="H108" s="135">
        <f>F108*G108</f>
        <v>270.64800000000002</v>
      </c>
      <c r="I108" s="117">
        <f t="shared" si="14"/>
        <v>0.3</v>
      </c>
      <c r="J108" s="116">
        <f>H108*(1+I108)</f>
        <v>351.84240000000005</v>
      </c>
      <c r="K108" s="118">
        <v>44174</v>
      </c>
      <c r="L108" s="119" t="s">
        <v>62</v>
      </c>
      <c r="M108" s="120" t="s">
        <v>49</v>
      </c>
      <c r="N108" s="236" t="s">
        <v>137</v>
      </c>
    </row>
    <row r="109" spans="2:14" s="10" customFormat="1" ht="15.6" x14ac:dyDescent="0.3">
      <c r="B109" s="186"/>
      <c r="C109" s="67"/>
      <c r="D109" s="52"/>
      <c r="E109" s="53"/>
      <c r="F109" s="54"/>
      <c r="G109" s="55"/>
      <c r="H109" s="55"/>
      <c r="I109" s="42"/>
      <c r="J109" s="40"/>
      <c r="K109" s="76"/>
      <c r="L109" s="71"/>
      <c r="M109" s="192"/>
      <c r="N109" s="233"/>
    </row>
    <row r="110" spans="2:14" s="10" customFormat="1" ht="15.6" outlineLevel="1" x14ac:dyDescent="0.3">
      <c r="B110" s="193" t="s">
        <v>122</v>
      </c>
      <c r="C110" s="77"/>
      <c r="D110" s="78" t="s">
        <v>73</v>
      </c>
      <c r="E110" s="78"/>
      <c r="F110" s="79"/>
      <c r="G110" s="77"/>
      <c r="H110" s="80">
        <f>SUM(H112:H113)</f>
        <v>104.25999999999999</v>
      </c>
      <c r="I110" s="81"/>
      <c r="J110" s="80">
        <f>SUM(J112:J113)</f>
        <v>135.53800000000001</v>
      </c>
      <c r="K110" s="77"/>
      <c r="L110" s="77"/>
      <c r="M110" s="194"/>
      <c r="N110" s="229"/>
    </row>
    <row r="111" spans="2:14" s="23" customFormat="1" ht="15.6" outlineLevel="1" x14ac:dyDescent="0.3">
      <c r="B111" s="186"/>
      <c r="C111" s="67"/>
      <c r="D111" s="167"/>
      <c r="E111" s="167"/>
      <c r="F111" s="168"/>
      <c r="G111" s="169"/>
      <c r="H111" s="170"/>
      <c r="I111" s="171"/>
      <c r="J111" s="170"/>
      <c r="K111" s="172"/>
      <c r="L111" s="169"/>
      <c r="M111" s="196"/>
      <c r="N111" s="236" t="s">
        <v>138</v>
      </c>
    </row>
    <row r="112" spans="2:14" s="10" customFormat="1" ht="15.6" outlineLevel="1" x14ac:dyDescent="0.3">
      <c r="B112" s="195"/>
      <c r="C112" s="67"/>
      <c r="D112" s="146" t="s">
        <v>74</v>
      </c>
      <c r="E112" s="153" t="s">
        <v>78</v>
      </c>
      <c r="F112" s="134">
        <v>10</v>
      </c>
      <c r="G112" s="137">
        <v>4.01</v>
      </c>
      <c r="H112" s="137">
        <f>G112*F112</f>
        <v>40.099999999999994</v>
      </c>
      <c r="I112" s="117">
        <f>$K$7</f>
        <v>0.3</v>
      </c>
      <c r="J112" s="116">
        <f>H112*(1+I112)</f>
        <v>52.129999999999995</v>
      </c>
      <c r="K112" s="118">
        <v>44184</v>
      </c>
      <c r="L112" s="119" t="s">
        <v>62</v>
      </c>
      <c r="M112" s="158">
        <v>99603</v>
      </c>
      <c r="N112" s="229"/>
    </row>
    <row r="113" spans="2:14" s="10" customFormat="1" ht="15.6" outlineLevel="1" x14ac:dyDescent="0.3">
      <c r="B113" s="195"/>
      <c r="C113" s="67"/>
      <c r="D113" s="146" t="s">
        <v>75</v>
      </c>
      <c r="E113" s="153" t="s">
        <v>78</v>
      </c>
      <c r="F113" s="134">
        <v>16</v>
      </c>
      <c r="G113" s="137">
        <v>4.01</v>
      </c>
      <c r="H113" s="137">
        <f>G113*F113</f>
        <v>64.16</v>
      </c>
      <c r="I113" s="117">
        <f>$K$7</f>
        <v>0.3</v>
      </c>
      <c r="J113" s="116">
        <f>H113*(1+I113)</f>
        <v>83.408000000000001</v>
      </c>
      <c r="K113" s="118">
        <v>44184</v>
      </c>
      <c r="L113" s="119" t="s">
        <v>62</v>
      </c>
      <c r="M113" s="158">
        <v>99603</v>
      </c>
      <c r="N113" s="229"/>
    </row>
    <row r="114" spans="2:14" s="17" customFormat="1" ht="15.6" outlineLevel="1" x14ac:dyDescent="0.3">
      <c r="B114" s="197"/>
      <c r="C114" s="82"/>
      <c r="D114" s="160"/>
      <c r="E114" s="155"/>
      <c r="F114" s="154"/>
      <c r="G114" s="161"/>
      <c r="H114" s="161"/>
      <c r="I114" s="162"/>
      <c r="J114" s="163"/>
      <c r="K114" s="173"/>
      <c r="L114" s="166"/>
      <c r="M114" s="198"/>
      <c r="N114" s="232"/>
    </row>
    <row r="115" spans="2:14" s="6" customFormat="1" ht="16.2" thickBot="1" x14ac:dyDescent="0.35">
      <c r="B115" s="199"/>
      <c r="C115" s="200"/>
      <c r="D115" s="201"/>
      <c r="E115" s="202"/>
      <c r="F115" s="203"/>
      <c r="G115" s="204"/>
      <c r="H115" s="204"/>
      <c r="I115" s="205"/>
      <c r="J115" s="204"/>
      <c r="K115" s="206"/>
      <c r="L115" s="202"/>
      <c r="M115" s="207"/>
      <c r="N115" s="234"/>
    </row>
    <row r="116" spans="2:14" s="6" customFormat="1" x14ac:dyDescent="0.3">
      <c r="B116" s="7"/>
      <c r="C116" s="7"/>
      <c r="D116" s="8"/>
      <c r="E116" s="9"/>
      <c r="F116" s="25"/>
      <c r="G116" s="20"/>
      <c r="H116" s="20"/>
      <c r="I116" s="19"/>
      <c r="J116" s="20"/>
      <c r="K116" s="4"/>
      <c r="L116" s="9"/>
      <c r="M116" s="13"/>
      <c r="N116" s="234"/>
    </row>
    <row r="117" spans="2:14" s="6" customFormat="1" ht="15" thickBot="1" x14ac:dyDescent="0.35">
      <c r="B117" s="7"/>
      <c r="C117" s="7"/>
      <c r="D117" s="8"/>
      <c r="E117" s="9"/>
      <c r="F117" s="25"/>
      <c r="G117" s="20"/>
      <c r="H117" s="20"/>
      <c r="I117" s="19"/>
      <c r="J117" s="20"/>
      <c r="K117" s="4"/>
      <c r="L117" s="9"/>
      <c r="M117" s="13"/>
      <c r="N117" s="234"/>
    </row>
    <row r="118" spans="2:14" s="6" customFormat="1" ht="15.6" x14ac:dyDescent="0.3">
      <c r="B118" s="7"/>
      <c r="C118" s="7"/>
      <c r="D118" s="2"/>
      <c r="E118" s="1"/>
      <c r="F118" s="26"/>
      <c r="G118" s="21"/>
      <c r="H118" s="21"/>
      <c r="I118" s="22"/>
      <c r="J118" s="21"/>
      <c r="K118" s="313" t="s">
        <v>30</v>
      </c>
      <c r="L118" s="314"/>
      <c r="N118" s="234"/>
    </row>
    <row r="119" spans="2:14" ht="15.6" x14ac:dyDescent="0.3">
      <c r="K119" s="311" t="s">
        <v>55</v>
      </c>
      <c r="L119" s="312"/>
    </row>
    <row r="120" spans="2:14" ht="15" x14ac:dyDescent="0.25">
      <c r="K120" s="98" t="s">
        <v>29</v>
      </c>
      <c r="L120" s="99">
        <f>G6</f>
        <v>205528.12558500006</v>
      </c>
    </row>
    <row r="121" spans="2:14" ht="15.6" thickBot="1" x14ac:dyDescent="0.3">
      <c r="K121" s="100" t="s">
        <v>28</v>
      </c>
      <c r="L121" s="101">
        <f>G7</f>
        <v>267186.56326049985</v>
      </c>
    </row>
  </sheetData>
  <autoFilter ref="A13:O115"/>
  <mergeCells count="11">
    <mergeCell ref="K119:L119"/>
    <mergeCell ref="K118:L118"/>
    <mergeCell ref="K11:M11"/>
    <mergeCell ref="L12:M12"/>
    <mergeCell ref="B2:M2"/>
    <mergeCell ref="F5:G5"/>
    <mergeCell ref="F4:G4"/>
    <mergeCell ref="J4:M4"/>
    <mergeCell ref="B9:M9"/>
    <mergeCell ref="B8:C8"/>
    <mergeCell ref="B4:C5"/>
  </mergeCells>
  <phoneticPr fontId="12" type="noConversion"/>
  <printOptions horizontalCentered="1"/>
  <pageMargins left="0" right="0" top="0" bottom="0" header="0.31496062992125984" footer="0.31496062992125984"/>
  <pageSetup paperSize="9" scale="59" fitToHeight="10" orientation="landscape" horizontalDpi="4294967293" verticalDpi="4294967293" r:id="rId1"/>
  <headerFooter alignWithMargins="0"/>
  <rowBreaks count="1" manualBreakCount="1">
    <brk id="47" min="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BP568"/>
  <sheetViews>
    <sheetView tabSelected="1" zoomScale="70" zoomScaleNormal="70" zoomScaleSheetLayoutView="70" workbookViewId="0">
      <selection activeCell="N14" sqref="N14"/>
    </sheetView>
  </sheetViews>
  <sheetFormatPr defaultRowHeight="15" x14ac:dyDescent="0.25"/>
  <cols>
    <col min="1" max="1" width="11.88671875" style="239" bestFit="1" customWidth="1"/>
    <col min="2" max="2" width="78" style="239" customWidth="1"/>
    <col min="3" max="3" width="10.6640625" style="282" customWidth="1"/>
    <col min="4" max="4" width="25.5546875" style="240" bestFit="1" customWidth="1"/>
    <col min="5" max="5" width="11.5546875" style="282" bestFit="1" customWidth="1"/>
    <col min="6" max="6" width="20.6640625" style="240" customWidth="1"/>
    <col min="7" max="7" width="10.6640625" style="240" customWidth="1"/>
    <col min="8" max="8" width="20.6640625" style="240" customWidth="1"/>
    <col min="9" max="9" width="10.6640625" style="240" customWidth="1"/>
    <col min="10" max="10" width="20.6640625" style="240" customWidth="1"/>
    <col min="11" max="60" width="9.109375" style="238"/>
    <col min="61" max="217" width="9.109375" style="239"/>
    <col min="218" max="218" width="7.109375" style="239" customWidth="1"/>
    <col min="219" max="219" width="60.6640625" style="239" customWidth="1"/>
    <col min="220" max="220" width="13" style="239" customWidth="1"/>
    <col min="221" max="221" width="15.88671875" style="239" customWidth="1"/>
    <col min="222" max="228" width="13" style="239" customWidth="1"/>
    <col min="229" max="229" width="15.109375" style="239" bestFit="1" customWidth="1"/>
    <col min="230" max="230" width="13" style="239" customWidth="1"/>
    <col min="231" max="231" width="15.109375" style="239" customWidth="1"/>
    <col min="232" max="232" width="13" style="239" customWidth="1"/>
    <col min="233" max="233" width="15.33203125" style="239" customWidth="1"/>
    <col min="234" max="234" width="13" style="239" customWidth="1"/>
    <col min="235" max="235" width="15.33203125" style="239" customWidth="1"/>
    <col min="236" max="236" width="13" style="239" customWidth="1"/>
    <col min="237" max="237" width="15.33203125" style="239" customWidth="1"/>
    <col min="238" max="238" width="13" style="239" customWidth="1"/>
    <col min="239" max="239" width="15.33203125" style="239" customWidth="1"/>
    <col min="240" max="240" width="13" style="239" customWidth="1"/>
    <col min="241" max="241" width="15.33203125" style="239" customWidth="1"/>
    <col min="242" max="242" width="13" style="239" customWidth="1"/>
    <col min="243" max="243" width="15.33203125" style="239" customWidth="1"/>
    <col min="244" max="244" width="13" style="239" customWidth="1"/>
    <col min="245" max="245" width="15.109375" style="239" customWidth="1"/>
    <col min="246" max="473" width="9.109375" style="239"/>
    <col min="474" max="474" width="7.109375" style="239" customWidth="1"/>
    <col min="475" max="475" width="60.6640625" style="239" customWidth="1"/>
    <col min="476" max="476" width="13" style="239" customWidth="1"/>
    <col min="477" max="477" width="15.88671875" style="239" customWidth="1"/>
    <col min="478" max="484" width="13" style="239" customWidth="1"/>
    <col min="485" max="485" width="15.109375" style="239" bestFit="1" customWidth="1"/>
    <col min="486" max="486" width="13" style="239" customWidth="1"/>
    <col min="487" max="487" width="15.109375" style="239" customWidth="1"/>
    <col min="488" max="488" width="13" style="239" customWidth="1"/>
    <col min="489" max="489" width="15.33203125" style="239" customWidth="1"/>
    <col min="490" max="490" width="13" style="239" customWidth="1"/>
    <col min="491" max="491" width="15.33203125" style="239" customWidth="1"/>
    <col min="492" max="492" width="13" style="239" customWidth="1"/>
    <col min="493" max="493" width="15.33203125" style="239" customWidth="1"/>
    <col min="494" max="494" width="13" style="239" customWidth="1"/>
    <col min="495" max="495" width="15.33203125" style="239" customWidth="1"/>
    <col min="496" max="496" width="13" style="239" customWidth="1"/>
    <col min="497" max="497" width="15.33203125" style="239" customWidth="1"/>
    <col min="498" max="498" width="13" style="239" customWidth="1"/>
    <col min="499" max="499" width="15.33203125" style="239" customWidth="1"/>
    <col min="500" max="500" width="13" style="239" customWidth="1"/>
    <col min="501" max="501" width="15.109375" style="239" customWidth="1"/>
    <col min="502" max="729" width="9.109375" style="239"/>
    <col min="730" max="730" width="7.109375" style="239" customWidth="1"/>
    <col min="731" max="731" width="60.6640625" style="239" customWidth="1"/>
    <col min="732" max="732" width="13" style="239" customWidth="1"/>
    <col min="733" max="733" width="15.88671875" style="239" customWidth="1"/>
    <col min="734" max="740" width="13" style="239" customWidth="1"/>
    <col min="741" max="741" width="15.109375" style="239" bestFit="1" customWidth="1"/>
    <col min="742" max="742" width="13" style="239" customWidth="1"/>
    <col min="743" max="743" width="15.109375" style="239" customWidth="1"/>
    <col min="744" max="744" width="13" style="239" customWidth="1"/>
    <col min="745" max="745" width="15.33203125" style="239" customWidth="1"/>
    <col min="746" max="746" width="13" style="239" customWidth="1"/>
    <col min="747" max="747" width="15.33203125" style="239" customWidth="1"/>
    <col min="748" max="748" width="13" style="239" customWidth="1"/>
    <col min="749" max="749" width="15.33203125" style="239" customWidth="1"/>
    <col min="750" max="750" width="13" style="239" customWidth="1"/>
    <col min="751" max="751" width="15.33203125" style="239" customWidth="1"/>
    <col min="752" max="752" width="13" style="239" customWidth="1"/>
    <col min="753" max="753" width="15.33203125" style="239" customWidth="1"/>
    <col min="754" max="754" width="13" style="239" customWidth="1"/>
    <col min="755" max="755" width="15.33203125" style="239" customWidth="1"/>
    <col min="756" max="756" width="13" style="239" customWidth="1"/>
    <col min="757" max="757" width="15.109375" style="239" customWidth="1"/>
    <col min="758" max="985" width="9.109375" style="239"/>
    <col min="986" max="986" width="7.109375" style="239" customWidth="1"/>
    <col min="987" max="987" width="60.6640625" style="239" customWidth="1"/>
    <col min="988" max="988" width="13" style="239" customWidth="1"/>
    <col min="989" max="989" width="15.88671875" style="239" customWidth="1"/>
    <col min="990" max="996" width="13" style="239" customWidth="1"/>
    <col min="997" max="997" width="15.109375" style="239" bestFit="1" customWidth="1"/>
    <col min="998" max="998" width="13" style="239" customWidth="1"/>
    <col min="999" max="999" width="15.109375" style="239" customWidth="1"/>
    <col min="1000" max="1000" width="13" style="239" customWidth="1"/>
    <col min="1001" max="1001" width="15.33203125" style="239" customWidth="1"/>
    <col min="1002" max="1002" width="13" style="239" customWidth="1"/>
    <col min="1003" max="1003" width="15.33203125" style="239" customWidth="1"/>
    <col min="1004" max="1004" width="13" style="239" customWidth="1"/>
    <col min="1005" max="1005" width="15.33203125" style="239" customWidth="1"/>
    <col min="1006" max="1006" width="13" style="239" customWidth="1"/>
    <col min="1007" max="1007" width="15.33203125" style="239" customWidth="1"/>
    <col min="1008" max="1008" width="13" style="239" customWidth="1"/>
    <col min="1009" max="1009" width="15.33203125" style="239" customWidth="1"/>
    <col min="1010" max="1010" width="13" style="239" customWidth="1"/>
    <col min="1011" max="1011" width="15.33203125" style="239" customWidth="1"/>
    <col min="1012" max="1012" width="13" style="239" customWidth="1"/>
    <col min="1013" max="1013" width="15.109375" style="239" customWidth="1"/>
    <col min="1014" max="1241" width="9.109375" style="239"/>
    <col min="1242" max="1242" width="7.109375" style="239" customWidth="1"/>
    <col min="1243" max="1243" width="60.6640625" style="239" customWidth="1"/>
    <col min="1244" max="1244" width="13" style="239" customWidth="1"/>
    <col min="1245" max="1245" width="15.88671875" style="239" customWidth="1"/>
    <col min="1246" max="1252" width="13" style="239" customWidth="1"/>
    <col min="1253" max="1253" width="15.109375" style="239" bestFit="1" customWidth="1"/>
    <col min="1254" max="1254" width="13" style="239" customWidth="1"/>
    <col min="1255" max="1255" width="15.109375" style="239" customWidth="1"/>
    <col min="1256" max="1256" width="13" style="239" customWidth="1"/>
    <col min="1257" max="1257" width="15.33203125" style="239" customWidth="1"/>
    <col min="1258" max="1258" width="13" style="239" customWidth="1"/>
    <col min="1259" max="1259" width="15.33203125" style="239" customWidth="1"/>
    <col min="1260" max="1260" width="13" style="239" customWidth="1"/>
    <col min="1261" max="1261" width="15.33203125" style="239" customWidth="1"/>
    <col min="1262" max="1262" width="13" style="239" customWidth="1"/>
    <col min="1263" max="1263" width="15.33203125" style="239" customWidth="1"/>
    <col min="1264" max="1264" width="13" style="239" customWidth="1"/>
    <col min="1265" max="1265" width="15.33203125" style="239" customWidth="1"/>
    <col min="1266" max="1266" width="13" style="239" customWidth="1"/>
    <col min="1267" max="1267" width="15.33203125" style="239" customWidth="1"/>
    <col min="1268" max="1268" width="13" style="239" customWidth="1"/>
    <col min="1269" max="1269" width="15.109375" style="239" customWidth="1"/>
    <col min="1270" max="1497" width="9.109375" style="239"/>
    <col min="1498" max="1498" width="7.109375" style="239" customWidth="1"/>
    <col min="1499" max="1499" width="60.6640625" style="239" customWidth="1"/>
    <col min="1500" max="1500" width="13" style="239" customWidth="1"/>
    <col min="1501" max="1501" width="15.88671875" style="239" customWidth="1"/>
    <col min="1502" max="1508" width="13" style="239" customWidth="1"/>
    <col min="1509" max="1509" width="15.109375" style="239" bestFit="1" customWidth="1"/>
    <col min="1510" max="1510" width="13" style="239" customWidth="1"/>
    <col min="1511" max="1511" width="15.109375" style="239" customWidth="1"/>
    <col min="1512" max="1512" width="13" style="239" customWidth="1"/>
    <col min="1513" max="1513" width="15.33203125" style="239" customWidth="1"/>
    <col min="1514" max="1514" width="13" style="239" customWidth="1"/>
    <col min="1515" max="1515" width="15.33203125" style="239" customWidth="1"/>
    <col min="1516" max="1516" width="13" style="239" customWidth="1"/>
    <col min="1517" max="1517" width="15.33203125" style="239" customWidth="1"/>
    <col min="1518" max="1518" width="13" style="239" customWidth="1"/>
    <col min="1519" max="1519" width="15.33203125" style="239" customWidth="1"/>
    <col min="1520" max="1520" width="13" style="239" customWidth="1"/>
    <col min="1521" max="1521" width="15.33203125" style="239" customWidth="1"/>
    <col min="1522" max="1522" width="13" style="239" customWidth="1"/>
    <col min="1523" max="1523" width="15.33203125" style="239" customWidth="1"/>
    <col min="1524" max="1524" width="13" style="239" customWidth="1"/>
    <col min="1525" max="1525" width="15.109375" style="239" customWidth="1"/>
    <col min="1526" max="1753" width="9.109375" style="239"/>
    <col min="1754" max="1754" width="7.109375" style="239" customWidth="1"/>
    <col min="1755" max="1755" width="60.6640625" style="239" customWidth="1"/>
    <col min="1756" max="1756" width="13" style="239" customWidth="1"/>
    <col min="1757" max="1757" width="15.88671875" style="239" customWidth="1"/>
    <col min="1758" max="1764" width="13" style="239" customWidth="1"/>
    <col min="1765" max="1765" width="15.109375" style="239" bestFit="1" customWidth="1"/>
    <col min="1766" max="1766" width="13" style="239" customWidth="1"/>
    <col min="1767" max="1767" width="15.109375" style="239" customWidth="1"/>
    <col min="1768" max="1768" width="13" style="239" customWidth="1"/>
    <col min="1769" max="1769" width="15.33203125" style="239" customWidth="1"/>
    <col min="1770" max="1770" width="13" style="239" customWidth="1"/>
    <col min="1771" max="1771" width="15.33203125" style="239" customWidth="1"/>
    <col min="1772" max="1772" width="13" style="239" customWidth="1"/>
    <col min="1773" max="1773" width="15.33203125" style="239" customWidth="1"/>
    <col min="1774" max="1774" width="13" style="239" customWidth="1"/>
    <col min="1775" max="1775" width="15.33203125" style="239" customWidth="1"/>
    <col min="1776" max="1776" width="13" style="239" customWidth="1"/>
    <col min="1777" max="1777" width="15.33203125" style="239" customWidth="1"/>
    <col min="1778" max="1778" width="13" style="239" customWidth="1"/>
    <col min="1779" max="1779" width="15.33203125" style="239" customWidth="1"/>
    <col min="1780" max="1780" width="13" style="239" customWidth="1"/>
    <col min="1781" max="1781" width="15.109375" style="239" customWidth="1"/>
    <col min="1782" max="2009" width="9.109375" style="239"/>
    <col min="2010" max="2010" width="7.109375" style="239" customWidth="1"/>
    <col min="2011" max="2011" width="60.6640625" style="239" customWidth="1"/>
    <col min="2012" max="2012" width="13" style="239" customWidth="1"/>
    <col min="2013" max="2013" width="15.88671875" style="239" customWidth="1"/>
    <col min="2014" max="2020" width="13" style="239" customWidth="1"/>
    <col min="2021" max="2021" width="15.109375" style="239" bestFit="1" customWidth="1"/>
    <col min="2022" max="2022" width="13" style="239" customWidth="1"/>
    <col min="2023" max="2023" width="15.109375" style="239" customWidth="1"/>
    <col min="2024" max="2024" width="13" style="239" customWidth="1"/>
    <col min="2025" max="2025" width="15.33203125" style="239" customWidth="1"/>
    <col min="2026" max="2026" width="13" style="239" customWidth="1"/>
    <col min="2027" max="2027" width="15.33203125" style="239" customWidth="1"/>
    <col min="2028" max="2028" width="13" style="239" customWidth="1"/>
    <col min="2029" max="2029" width="15.33203125" style="239" customWidth="1"/>
    <col min="2030" max="2030" width="13" style="239" customWidth="1"/>
    <col min="2031" max="2031" width="15.33203125" style="239" customWidth="1"/>
    <col min="2032" max="2032" width="13" style="239" customWidth="1"/>
    <col min="2033" max="2033" width="15.33203125" style="239" customWidth="1"/>
    <col min="2034" max="2034" width="13" style="239" customWidth="1"/>
    <col min="2035" max="2035" width="15.33203125" style="239" customWidth="1"/>
    <col min="2036" max="2036" width="13" style="239" customWidth="1"/>
    <col min="2037" max="2037" width="15.109375" style="239" customWidth="1"/>
    <col min="2038" max="2265" width="9.109375" style="239"/>
    <col min="2266" max="2266" width="7.109375" style="239" customWidth="1"/>
    <col min="2267" max="2267" width="60.6640625" style="239" customWidth="1"/>
    <col min="2268" max="2268" width="13" style="239" customWidth="1"/>
    <col min="2269" max="2269" width="15.88671875" style="239" customWidth="1"/>
    <col min="2270" max="2276" width="13" style="239" customWidth="1"/>
    <col min="2277" max="2277" width="15.109375" style="239" bestFit="1" customWidth="1"/>
    <col min="2278" max="2278" width="13" style="239" customWidth="1"/>
    <col min="2279" max="2279" width="15.109375" style="239" customWidth="1"/>
    <col min="2280" max="2280" width="13" style="239" customWidth="1"/>
    <col min="2281" max="2281" width="15.33203125" style="239" customWidth="1"/>
    <col min="2282" max="2282" width="13" style="239" customWidth="1"/>
    <col min="2283" max="2283" width="15.33203125" style="239" customWidth="1"/>
    <col min="2284" max="2284" width="13" style="239" customWidth="1"/>
    <col min="2285" max="2285" width="15.33203125" style="239" customWidth="1"/>
    <col min="2286" max="2286" width="13" style="239" customWidth="1"/>
    <col min="2287" max="2287" width="15.33203125" style="239" customWidth="1"/>
    <col min="2288" max="2288" width="13" style="239" customWidth="1"/>
    <col min="2289" max="2289" width="15.33203125" style="239" customWidth="1"/>
    <col min="2290" max="2290" width="13" style="239" customWidth="1"/>
    <col min="2291" max="2291" width="15.33203125" style="239" customWidth="1"/>
    <col min="2292" max="2292" width="13" style="239" customWidth="1"/>
    <col min="2293" max="2293" width="15.109375" style="239" customWidth="1"/>
    <col min="2294" max="2521" width="9.109375" style="239"/>
    <col min="2522" max="2522" width="7.109375" style="239" customWidth="1"/>
    <col min="2523" max="2523" width="60.6640625" style="239" customWidth="1"/>
    <col min="2524" max="2524" width="13" style="239" customWidth="1"/>
    <col min="2525" max="2525" width="15.88671875" style="239" customWidth="1"/>
    <col min="2526" max="2532" width="13" style="239" customWidth="1"/>
    <col min="2533" max="2533" width="15.109375" style="239" bestFit="1" customWidth="1"/>
    <col min="2534" max="2534" width="13" style="239" customWidth="1"/>
    <col min="2535" max="2535" width="15.109375" style="239" customWidth="1"/>
    <col min="2536" max="2536" width="13" style="239" customWidth="1"/>
    <col min="2537" max="2537" width="15.33203125" style="239" customWidth="1"/>
    <col min="2538" max="2538" width="13" style="239" customWidth="1"/>
    <col min="2539" max="2539" width="15.33203125" style="239" customWidth="1"/>
    <col min="2540" max="2540" width="13" style="239" customWidth="1"/>
    <col min="2541" max="2541" width="15.33203125" style="239" customWidth="1"/>
    <col min="2542" max="2542" width="13" style="239" customWidth="1"/>
    <col min="2543" max="2543" width="15.33203125" style="239" customWidth="1"/>
    <col min="2544" max="2544" width="13" style="239" customWidth="1"/>
    <col min="2545" max="2545" width="15.33203125" style="239" customWidth="1"/>
    <col min="2546" max="2546" width="13" style="239" customWidth="1"/>
    <col min="2547" max="2547" width="15.33203125" style="239" customWidth="1"/>
    <col min="2548" max="2548" width="13" style="239" customWidth="1"/>
    <col min="2549" max="2549" width="15.109375" style="239" customWidth="1"/>
    <col min="2550" max="2777" width="9.109375" style="239"/>
    <col min="2778" max="2778" width="7.109375" style="239" customWidth="1"/>
    <col min="2779" max="2779" width="60.6640625" style="239" customWidth="1"/>
    <col min="2780" max="2780" width="13" style="239" customWidth="1"/>
    <col min="2781" max="2781" width="15.88671875" style="239" customWidth="1"/>
    <col min="2782" max="2788" width="13" style="239" customWidth="1"/>
    <col min="2789" max="2789" width="15.109375" style="239" bestFit="1" customWidth="1"/>
    <col min="2790" max="2790" width="13" style="239" customWidth="1"/>
    <col min="2791" max="2791" width="15.109375" style="239" customWidth="1"/>
    <col min="2792" max="2792" width="13" style="239" customWidth="1"/>
    <col min="2793" max="2793" width="15.33203125" style="239" customWidth="1"/>
    <col min="2794" max="2794" width="13" style="239" customWidth="1"/>
    <col min="2795" max="2795" width="15.33203125" style="239" customWidth="1"/>
    <col min="2796" max="2796" width="13" style="239" customWidth="1"/>
    <col min="2797" max="2797" width="15.33203125" style="239" customWidth="1"/>
    <col min="2798" max="2798" width="13" style="239" customWidth="1"/>
    <col min="2799" max="2799" width="15.33203125" style="239" customWidth="1"/>
    <col min="2800" max="2800" width="13" style="239" customWidth="1"/>
    <col min="2801" max="2801" width="15.33203125" style="239" customWidth="1"/>
    <col min="2802" max="2802" width="13" style="239" customWidth="1"/>
    <col min="2803" max="2803" width="15.33203125" style="239" customWidth="1"/>
    <col min="2804" max="2804" width="13" style="239" customWidth="1"/>
    <col min="2805" max="2805" width="15.109375" style="239" customWidth="1"/>
    <col min="2806" max="3033" width="9.109375" style="239"/>
    <col min="3034" max="3034" width="7.109375" style="239" customWidth="1"/>
    <col min="3035" max="3035" width="60.6640625" style="239" customWidth="1"/>
    <col min="3036" max="3036" width="13" style="239" customWidth="1"/>
    <col min="3037" max="3037" width="15.88671875" style="239" customWidth="1"/>
    <col min="3038" max="3044" width="13" style="239" customWidth="1"/>
    <col min="3045" max="3045" width="15.109375" style="239" bestFit="1" customWidth="1"/>
    <col min="3046" max="3046" width="13" style="239" customWidth="1"/>
    <col min="3047" max="3047" width="15.109375" style="239" customWidth="1"/>
    <col min="3048" max="3048" width="13" style="239" customWidth="1"/>
    <col min="3049" max="3049" width="15.33203125" style="239" customWidth="1"/>
    <col min="3050" max="3050" width="13" style="239" customWidth="1"/>
    <col min="3051" max="3051" width="15.33203125" style="239" customWidth="1"/>
    <col min="3052" max="3052" width="13" style="239" customWidth="1"/>
    <col min="3053" max="3053" width="15.33203125" style="239" customWidth="1"/>
    <col min="3054" max="3054" width="13" style="239" customWidth="1"/>
    <col min="3055" max="3055" width="15.33203125" style="239" customWidth="1"/>
    <col min="3056" max="3056" width="13" style="239" customWidth="1"/>
    <col min="3057" max="3057" width="15.33203125" style="239" customWidth="1"/>
    <col min="3058" max="3058" width="13" style="239" customWidth="1"/>
    <col min="3059" max="3059" width="15.33203125" style="239" customWidth="1"/>
    <col min="3060" max="3060" width="13" style="239" customWidth="1"/>
    <col min="3061" max="3061" width="15.109375" style="239" customWidth="1"/>
    <col min="3062" max="3289" width="9.109375" style="239"/>
    <col min="3290" max="3290" width="7.109375" style="239" customWidth="1"/>
    <col min="3291" max="3291" width="60.6640625" style="239" customWidth="1"/>
    <col min="3292" max="3292" width="13" style="239" customWidth="1"/>
    <col min="3293" max="3293" width="15.88671875" style="239" customWidth="1"/>
    <col min="3294" max="3300" width="13" style="239" customWidth="1"/>
    <col min="3301" max="3301" width="15.109375" style="239" bestFit="1" customWidth="1"/>
    <col min="3302" max="3302" width="13" style="239" customWidth="1"/>
    <col min="3303" max="3303" width="15.109375" style="239" customWidth="1"/>
    <col min="3304" max="3304" width="13" style="239" customWidth="1"/>
    <col min="3305" max="3305" width="15.33203125" style="239" customWidth="1"/>
    <col min="3306" max="3306" width="13" style="239" customWidth="1"/>
    <col min="3307" max="3307" width="15.33203125" style="239" customWidth="1"/>
    <col min="3308" max="3308" width="13" style="239" customWidth="1"/>
    <col min="3309" max="3309" width="15.33203125" style="239" customWidth="1"/>
    <col min="3310" max="3310" width="13" style="239" customWidth="1"/>
    <col min="3311" max="3311" width="15.33203125" style="239" customWidth="1"/>
    <col min="3312" max="3312" width="13" style="239" customWidth="1"/>
    <col min="3313" max="3313" width="15.33203125" style="239" customWidth="1"/>
    <col min="3314" max="3314" width="13" style="239" customWidth="1"/>
    <col min="3315" max="3315" width="15.33203125" style="239" customWidth="1"/>
    <col min="3316" max="3316" width="13" style="239" customWidth="1"/>
    <col min="3317" max="3317" width="15.109375" style="239" customWidth="1"/>
    <col min="3318" max="3545" width="9.109375" style="239"/>
    <col min="3546" max="3546" width="7.109375" style="239" customWidth="1"/>
    <col min="3547" max="3547" width="60.6640625" style="239" customWidth="1"/>
    <col min="3548" max="3548" width="13" style="239" customWidth="1"/>
    <col min="3549" max="3549" width="15.88671875" style="239" customWidth="1"/>
    <col min="3550" max="3556" width="13" style="239" customWidth="1"/>
    <col min="3557" max="3557" width="15.109375" style="239" bestFit="1" customWidth="1"/>
    <col min="3558" max="3558" width="13" style="239" customWidth="1"/>
    <col min="3559" max="3559" width="15.109375" style="239" customWidth="1"/>
    <col min="3560" max="3560" width="13" style="239" customWidth="1"/>
    <col min="3561" max="3561" width="15.33203125" style="239" customWidth="1"/>
    <col min="3562" max="3562" width="13" style="239" customWidth="1"/>
    <col min="3563" max="3563" width="15.33203125" style="239" customWidth="1"/>
    <col min="3564" max="3564" width="13" style="239" customWidth="1"/>
    <col min="3565" max="3565" width="15.33203125" style="239" customWidth="1"/>
    <col min="3566" max="3566" width="13" style="239" customWidth="1"/>
    <col min="3567" max="3567" width="15.33203125" style="239" customWidth="1"/>
    <col min="3568" max="3568" width="13" style="239" customWidth="1"/>
    <col min="3569" max="3569" width="15.33203125" style="239" customWidth="1"/>
    <col min="3570" max="3570" width="13" style="239" customWidth="1"/>
    <col min="3571" max="3571" width="15.33203125" style="239" customWidth="1"/>
    <col min="3572" max="3572" width="13" style="239" customWidth="1"/>
    <col min="3573" max="3573" width="15.109375" style="239" customWidth="1"/>
    <col min="3574" max="3801" width="9.109375" style="239"/>
    <col min="3802" max="3802" width="7.109375" style="239" customWidth="1"/>
    <col min="3803" max="3803" width="60.6640625" style="239" customWidth="1"/>
    <col min="3804" max="3804" width="13" style="239" customWidth="1"/>
    <col min="3805" max="3805" width="15.88671875" style="239" customWidth="1"/>
    <col min="3806" max="3812" width="13" style="239" customWidth="1"/>
    <col min="3813" max="3813" width="15.109375" style="239" bestFit="1" customWidth="1"/>
    <col min="3814" max="3814" width="13" style="239" customWidth="1"/>
    <col min="3815" max="3815" width="15.109375" style="239" customWidth="1"/>
    <col min="3816" max="3816" width="13" style="239" customWidth="1"/>
    <col min="3817" max="3817" width="15.33203125" style="239" customWidth="1"/>
    <col min="3818" max="3818" width="13" style="239" customWidth="1"/>
    <col min="3819" max="3819" width="15.33203125" style="239" customWidth="1"/>
    <col min="3820" max="3820" width="13" style="239" customWidth="1"/>
    <col min="3821" max="3821" width="15.33203125" style="239" customWidth="1"/>
    <col min="3822" max="3822" width="13" style="239" customWidth="1"/>
    <col min="3823" max="3823" width="15.33203125" style="239" customWidth="1"/>
    <col min="3824" max="3824" width="13" style="239" customWidth="1"/>
    <col min="3825" max="3825" width="15.33203125" style="239" customWidth="1"/>
    <col min="3826" max="3826" width="13" style="239" customWidth="1"/>
    <col min="3827" max="3827" width="15.33203125" style="239" customWidth="1"/>
    <col min="3828" max="3828" width="13" style="239" customWidth="1"/>
    <col min="3829" max="3829" width="15.109375" style="239" customWidth="1"/>
    <col min="3830" max="4057" width="9.109375" style="239"/>
    <col min="4058" max="4058" width="7.109375" style="239" customWidth="1"/>
    <col min="4059" max="4059" width="60.6640625" style="239" customWidth="1"/>
    <col min="4060" max="4060" width="13" style="239" customWidth="1"/>
    <col min="4061" max="4061" width="15.88671875" style="239" customWidth="1"/>
    <col min="4062" max="4068" width="13" style="239" customWidth="1"/>
    <col min="4069" max="4069" width="15.109375" style="239" bestFit="1" customWidth="1"/>
    <col min="4070" max="4070" width="13" style="239" customWidth="1"/>
    <col min="4071" max="4071" width="15.109375" style="239" customWidth="1"/>
    <col min="4072" max="4072" width="13" style="239" customWidth="1"/>
    <col min="4073" max="4073" width="15.33203125" style="239" customWidth="1"/>
    <col min="4074" max="4074" width="13" style="239" customWidth="1"/>
    <col min="4075" max="4075" width="15.33203125" style="239" customWidth="1"/>
    <col min="4076" max="4076" width="13" style="239" customWidth="1"/>
    <col min="4077" max="4077" width="15.33203125" style="239" customWidth="1"/>
    <col min="4078" max="4078" width="13" style="239" customWidth="1"/>
    <col min="4079" max="4079" width="15.33203125" style="239" customWidth="1"/>
    <col min="4080" max="4080" width="13" style="239" customWidth="1"/>
    <col min="4081" max="4081" width="15.33203125" style="239" customWidth="1"/>
    <col min="4082" max="4082" width="13" style="239" customWidth="1"/>
    <col min="4083" max="4083" width="15.33203125" style="239" customWidth="1"/>
    <col min="4084" max="4084" width="13" style="239" customWidth="1"/>
    <col min="4085" max="4085" width="15.109375" style="239" customWidth="1"/>
    <col min="4086" max="4313" width="9.109375" style="239"/>
    <col min="4314" max="4314" width="7.109375" style="239" customWidth="1"/>
    <col min="4315" max="4315" width="60.6640625" style="239" customWidth="1"/>
    <col min="4316" max="4316" width="13" style="239" customWidth="1"/>
    <col min="4317" max="4317" width="15.88671875" style="239" customWidth="1"/>
    <col min="4318" max="4324" width="13" style="239" customWidth="1"/>
    <col min="4325" max="4325" width="15.109375" style="239" bestFit="1" customWidth="1"/>
    <col min="4326" max="4326" width="13" style="239" customWidth="1"/>
    <col min="4327" max="4327" width="15.109375" style="239" customWidth="1"/>
    <col min="4328" max="4328" width="13" style="239" customWidth="1"/>
    <col min="4329" max="4329" width="15.33203125" style="239" customWidth="1"/>
    <col min="4330" max="4330" width="13" style="239" customWidth="1"/>
    <col min="4331" max="4331" width="15.33203125" style="239" customWidth="1"/>
    <col min="4332" max="4332" width="13" style="239" customWidth="1"/>
    <col min="4333" max="4333" width="15.33203125" style="239" customWidth="1"/>
    <col min="4334" max="4334" width="13" style="239" customWidth="1"/>
    <col min="4335" max="4335" width="15.33203125" style="239" customWidth="1"/>
    <col min="4336" max="4336" width="13" style="239" customWidth="1"/>
    <col min="4337" max="4337" width="15.33203125" style="239" customWidth="1"/>
    <col min="4338" max="4338" width="13" style="239" customWidth="1"/>
    <col min="4339" max="4339" width="15.33203125" style="239" customWidth="1"/>
    <col min="4340" max="4340" width="13" style="239" customWidth="1"/>
    <col min="4341" max="4341" width="15.109375" style="239" customWidth="1"/>
    <col min="4342" max="4569" width="9.109375" style="239"/>
    <col min="4570" max="4570" width="7.109375" style="239" customWidth="1"/>
    <col min="4571" max="4571" width="60.6640625" style="239" customWidth="1"/>
    <col min="4572" max="4572" width="13" style="239" customWidth="1"/>
    <col min="4573" max="4573" width="15.88671875" style="239" customWidth="1"/>
    <col min="4574" max="4580" width="13" style="239" customWidth="1"/>
    <col min="4581" max="4581" width="15.109375" style="239" bestFit="1" customWidth="1"/>
    <col min="4582" max="4582" width="13" style="239" customWidth="1"/>
    <col min="4583" max="4583" width="15.109375" style="239" customWidth="1"/>
    <col min="4584" max="4584" width="13" style="239" customWidth="1"/>
    <col min="4585" max="4585" width="15.33203125" style="239" customWidth="1"/>
    <col min="4586" max="4586" width="13" style="239" customWidth="1"/>
    <col min="4587" max="4587" width="15.33203125" style="239" customWidth="1"/>
    <col min="4588" max="4588" width="13" style="239" customWidth="1"/>
    <col min="4589" max="4589" width="15.33203125" style="239" customWidth="1"/>
    <col min="4590" max="4590" width="13" style="239" customWidth="1"/>
    <col min="4591" max="4591" width="15.33203125" style="239" customWidth="1"/>
    <col min="4592" max="4592" width="13" style="239" customWidth="1"/>
    <col min="4593" max="4593" width="15.33203125" style="239" customWidth="1"/>
    <col min="4594" max="4594" width="13" style="239" customWidth="1"/>
    <col min="4595" max="4595" width="15.33203125" style="239" customWidth="1"/>
    <col min="4596" max="4596" width="13" style="239" customWidth="1"/>
    <col min="4597" max="4597" width="15.109375" style="239" customWidth="1"/>
    <col min="4598" max="4825" width="9.109375" style="239"/>
    <col min="4826" max="4826" width="7.109375" style="239" customWidth="1"/>
    <col min="4827" max="4827" width="60.6640625" style="239" customWidth="1"/>
    <col min="4828" max="4828" width="13" style="239" customWidth="1"/>
    <col min="4829" max="4829" width="15.88671875" style="239" customWidth="1"/>
    <col min="4830" max="4836" width="13" style="239" customWidth="1"/>
    <col min="4837" max="4837" width="15.109375" style="239" bestFit="1" customWidth="1"/>
    <col min="4838" max="4838" width="13" style="239" customWidth="1"/>
    <col min="4839" max="4839" width="15.109375" style="239" customWidth="1"/>
    <col min="4840" max="4840" width="13" style="239" customWidth="1"/>
    <col min="4841" max="4841" width="15.33203125" style="239" customWidth="1"/>
    <col min="4842" max="4842" width="13" style="239" customWidth="1"/>
    <col min="4843" max="4843" width="15.33203125" style="239" customWidth="1"/>
    <col min="4844" max="4844" width="13" style="239" customWidth="1"/>
    <col min="4845" max="4845" width="15.33203125" style="239" customWidth="1"/>
    <col min="4846" max="4846" width="13" style="239" customWidth="1"/>
    <col min="4847" max="4847" width="15.33203125" style="239" customWidth="1"/>
    <col min="4848" max="4848" width="13" style="239" customWidth="1"/>
    <col min="4849" max="4849" width="15.33203125" style="239" customWidth="1"/>
    <col min="4850" max="4850" width="13" style="239" customWidth="1"/>
    <col min="4851" max="4851" width="15.33203125" style="239" customWidth="1"/>
    <col min="4852" max="4852" width="13" style="239" customWidth="1"/>
    <col min="4853" max="4853" width="15.109375" style="239" customWidth="1"/>
    <col min="4854" max="5081" width="9.109375" style="239"/>
    <col min="5082" max="5082" width="7.109375" style="239" customWidth="1"/>
    <col min="5083" max="5083" width="60.6640625" style="239" customWidth="1"/>
    <col min="5084" max="5084" width="13" style="239" customWidth="1"/>
    <col min="5085" max="5085" width="15.88671875" style="239" customWidth="1"/>
    <col min="5086" max="5092" width="13" style="239" customWidth="1"/>
    <col min="5093" max="5093" width="15.109375" style="239" bestFit="1" customWidth="1"/>
    <col min="5094" max="5094" width="13" style="239" customWidth="1"/>
    <col min="5095" max="5095" width="15.109375" style="239" customWidth="1"/>
    <col min="5096" max="5096" width="13" style="239" customWidth="1"/>
    <col min="5097" max="5097" width="15.33203125" style="239" customWidth="1"/>
    <col min="5098" max="5098" width="13" style="239" customWidth="1"/>
    <col min="5099" max="5099" width="15.33203125" style="239" customWidth="1"/>
    <col min="5100" max="5100" width="13" style="239" customWidth="1"/>
    <col min="5101" max="5101" width="15.33203125" style="239" customWidth="1"/>
    <col min="5102" max="5102" width="13" style="239" customWidth="1"/>
    <col min="5103" max="5103" width="15.33203125" style="239" customWidth="1"/>
    <col min="5104" max="5104" width="13" style="239" customWidth="1"/>
    <col min="5105" max="5105" width="15.33203125" style="239" customWidth="1"/>
    <col min="5106" max="5106" width="13" style="239" customWidth="1"/>
    <col min="5107" max="5107" width="15.33203125" style="239" customWidth="1"/>
    <col min="5108" max="5108" width="13" style="239" customWidth="1"/>
    <col min="5109" max="5109" width="15.109375" style="239" customWidth="1"/>
    <col min="5110" max="5337" width="9.109375" style="239"/>
    <col min="5338" max="5338" width="7.109375" style="239" customWidth="1"/>
    <col min="5339" max="5339" width="60.6640625" style="239" customWidth="1"/>
    <col min="5340" max="5340" width="13" style="239" customWidth="1"/>
    <col min="5341" max="5341" width="15.88671875" style="239" customWidth="1"/>
    <col min="5342" max="5348" width="13" style="239" customWidth="1"/>
    <col min="5349" max="5349" width="15.109375" style="239" bestFit="1" customWidth="1"/>
    <col min="5350" max="5350" width="13" style="239" customWidth="1"/>
    <col min="5351" max="5351" width="15.109375" style="239" customWidth="1"/>
    <col min="5352" max="5352" width="13" style="239" customWidth="1"/>
    <col min="5353" max="5353" width="15.33203125" style="239" customWidth="1"/>
    <col min="5354" max="5354" width="13" style="239" customWidth="1"/>
    <col min="5355" max="5355" width="15.33203125" style="239" customWidth="1"/>
    <col min="5356" max="5356" width="13" style="239" customWidth="1"/>
    <col min="5357" max="5357" width="15.33203125" style="239" customWidth="1"/>
    <col min="5358" max="5358" width="13" style="239" customWidth="1"/>
    <col min="5359" max="5359" width="15.33203125" style="239" customWidth="1"/>
    <col min="5360" max="5360" width="13" style="239" customWidth="1"/>
    <col min="5361" max="5361" width="15.33203125" style="239" customWidth="1"/>
    <col min="5362" max="5362" width="13" style="239" customWidth="1"/>
    <col min="5363" max="5363" width="15.33203125" style="239" customWidth="1"/>
    <col min="5364" max="5364" width="13" style="239" customWidth="1"/>
    <col min="5365" max="5365" width="15.109375" style="239" customWidth="1"/>
    <col min="5366" max="5593" width="9.109375" style="239"/>
    <col min="5594" max="5594" width="7.109375" style="239" customWidth="1"/>
    <col min="5595" max="5595" width="60.6640625" style="239" customWidth="1"/>
    <col min="5596" max="5596" width="13" style="239" customWidth="1"/>
    <col min="5597" max="5597" width="15.88671875" style="239" customWidth="1"/>
    <col min="5598" max="5604" width="13" style="239" customWidth="1"/>
    <col min="5605" max="5605" width="15.109375" style="239" bestFit="1" customWidth="1"/>
    <col min="5606" max="5606" width="13" style="239" customWidth="1"/>
    <col min="5607" max="5607" width="15.109375" style="239" customWidth="1"/>
    <col min="5608" max="5608" width="13" style="239" customWidth="1"/>
    <col min="5609" max="5609" width="15.33203125" style="239" customWidth="1"/>
    <col min="5610" max="5610" width="13" style="239" customWidth="1"/>
    <col min="5611" max="5611" width="15.33203125" style="239" customWidth="1"/>
    <col min="5612" max="5612" width="13" style="239" customWidth="1"/>
    <col min="5613" max="5613" width="15.33203125" style="239" customWidth="1"/>
    <col min="5614" max="5614" width="13" style="239" customWidth="1"/>
    <col min="5615" max="5615" width="15.33203125" style="239" customWidth="1"/>
    <col min="5616" max="5616" width="13" style="239" customWidth="1"/>
    <col min="5617" max="5617" width="15.33203125" style="239" customWidth="1"/>
    <col min="5618" max="5618" width="13" style="239" customWidth="1"/>
    <col min="5619" max="5619" width="15.33203125" style="239" customWidth="1"/>
    <col min="5620" max="5620" width="13" style="239" customWidth="1"/>
    <col min="5621" max="5621" width="15.109375" style="239" customWidth="1"/>
    <col min="5622" max="5849" width="9.109375" style="239"/>
    <col min="5850" max="5850" width="7.109375" style="239" customWidth="1"/>
    <col min="5851" max="5851" width="60.6640625" style="239" customWidth="1"/>
    <col min="5852" max="5852" width="13" style="239" customWidth="1"/>
    <col min="5853" max="5853" width="15.88671875" style="239" customWidth="1"/>
    <col min="5854" max="5860" width="13" style="239" customWidth="1"/>
    <col min="5861" max="5861" width="15.109375" style="239" bestFit="1" customWidth="1"/>
    <col min="5862" max="5862" width="13" style="239" customWidth="1"/>
    <col min="5863" max="5863" width="15.109375" style="239" customWidth="1"/>
    <col min="5864" max="5864" width="13" style="239" customWidth="1"/>
    <col min="5865" max="5865" width="15.33203125" style="239" customWidth="1"/>
    <col min="5866" max="5866" width="13" style="239" customWidth="1"/>
    <col min="5867" max="5867" width="15.33203125" style="239" customWidth="1"/>
    <col min="5868" max="5868" width="13" style="239" customWidth="1"/>
    <col min="5869" max="5869" width="15.33203125" style="239" customWidth="1"/>
    <col min="5870" max="5870" width="13" style="239" customWidth="1"/>
    <col min="5871" max="5871" width="15.33203125" style="239" customWidth="1"/>
    <col min="5872" max="5872" width="13" style="239" customWidth="1"/>
    <col min="5873" max="5873" width="15.33203125" style="239" customWidth="1"/>
    <col min="5874" max="5874" width="13" style="239" customWidth="1"/>
    <col min="5875" max="5875" width="15.33203125" style="239" customWidth="1"/>
    <col min="5876" max="5876" width="13" style="239" customWidth="1"/>
    <col min="5877" max="5877" width="15.109375" style="239" customWidth="1"/>
    <col min="5878" max="6105" width="9.109375" style="239"/>
    <col min="6106" max="6106" width="7.109375" style="239" customWidth="1"/>
    <col min="6107" max="6107" width="60.6640625" style="239" customWidth="1"/>
    <col min="6108" max="6108" width="13" style="239" customWidth="1"/>
    <col min="6109" max="6109" width="15.88671875" style="239" customWidth="1"/>
    <col min="6110" max="6116" width="13" style="239" customWidth="1"/>
    <col min="6117" max="6117" width="15.109375" style="239" bestFit="1" customWidth="1"/>
    <col min="6118" max="6118" width="13" style="239" customWidth="1"/>
    <col min="6119" max="6119" width="15.109375" style="239" customWidth="1"/>
    <col min="6120" max="6120" width="13" style="239" customWidth="1"/>
    <col min="6121" max="6121" width="15.33203125" style="239" customWidth="1"/>
    <col min="6122" max="6122" width="13" style="239" customWidth="1"/>
    <col min="6123" max="6123" width="15.33203125" style="239" customWidth="1"/>
    <col min="6124" max="6124" width="13" style="239" customWidth="1"/>
    <col min="6125" max="6125" width="15.33203125" style="239" customWidth="1"/>
    <col min="6126" max="6126" width="13" style="239" customWidth="1"/>
    <col min="6127" max="6127" width="15.33203125" style="239" customWidth="1"/>
    <col min="6128" max="6128" width="13" style="239" customWidth="1"/>
    <col min="6129" max="6129" width="15.33203125" style="239" customWidth="1"/>
    <col min="6130" max="6130" width="13" style="239" customWidth="1"/>
    <col min="6131" max="6131" width="15.33203125" style="239" customWidth="1"/>
    <col min="6132" max="6132" width="13" style="239" customWidth="1"/>
    <col min="6133" max="6133" width="15.109375" style="239" customWidth="1"/>
    <col min="6134" max="6361" width="9.109375" style="239"/>
    <col min="6362" max="6362" width="7.109375" style="239" customWidth="1"/>
    <col min="6363" max="6363" width="60.6640625" style="239" customWidth="1"/>
    <col min="6364" max="6364" width="13" style="239" customWidth="1"/>
    <col min="6365" max="6365" width="15.88671875" style="239" customWidth="1"/>
    <col min="6366" max="6372" width="13" style="239" customWidth="1"/>
    <col min="6373" max="6373" width="15.109375" style="239" bestFit="1" customWidth="1"/>
    <col min="6374" max="6374" width="13" style="239" customWidth="1"/>
    <col min="6375" max="6375" width="15.109375" style="239" customWidth="1"/>
    <col min="6376" max="6376" width="13" style="239" customWidth="1"/>
    <col min="6377" max="6377" width="15.33203125" style="239" customWidth="1"/>
    <col min="6378" max="6378" width="13" style="239" customWidth="1"/>
    <col min="6379" max="6379" width="15.33203125" style="239" customWidth="1"/>
    <col min="6380" max="6380" width="13" style="239" customWidth="1"/>
    <col min="6381" max="6381" width="15.33203125" style="239" customWidth="1"/>
    <col min="6382" max="6382" width="13" style="239" customWidth="1"/>
    <col min="6383" max="6383" width="15.33203125" style="239" customWidth="1"/>
    <col min="6384" max="6384" width="13" style="239" customWidth="1"/>
    <col min="6385" max="6385" width="15.33203125" style="239" customWidth="1"/>
    <col min="6386" max="6386" width="13" style="239" customWidth="1"/>
    <col min="6387" max="6387" width="15.33203125" style="239" customWidth="1"/>
    <col min="6388" max="6388" width="13" style="239" customWidth="1"/>
    <col min="6389" max="6389" width="15.109375" style="239" customWidth="1"/>
    <col min="6390" max="6617" width="9.109375" style="239"/>
    <col min="6618" max="6618" width="7.109375" style="239" customWidth="1"/>
    <col min="6619" max="6619" width="60.6640625" style="239" customWidth="1"/>
    <col min="6620" max="6620" width="13" style="239" customWidth="1"/>
    <col min="6621" max="6621" width="15.88671875" style="239" customWidth="1"/>
    <col min="6622" max="6628" width="13" style="239" customWidth="1"/>
    <col min="6629" max="6629" width="15.109375" style="239" bestFit="1" customWidth="1"/>
    <col min="6630" max="6630" width="13" style="239" customWidth="1"/>
    <col min="6631" max="6631" width="15.109375" style="239" customWidth="1"/>
    <col min="6632" max="6632" width="13" style="239" customWidth="1"/>
    <col min="6633" max="6633" width="15.33203125" style="239" customWidth="1"/>
    <col min="6634" max="6634" width="13" style="239" customWidth="1"/>
    <col min="6635" max="6635" width="15.33203125" style="239" customWidth="1"/>
    <col min="6636" max="6636" width="13" style="239" customWidth="1"/>
    <col min="6637" max="6637" width="15.33203125" style="239" customWidth="1"/>
    <col min="6638" max="6638" width="13" style="239" customWidth="1"/>
    <col min="6639" max="6639" width="15.33203125" style="239" customWidth="1"/>
    <col min="6640" max="6640" width="13" style="239" customWidth="1"/>
    <col min="6641" max="6641" width="15.33203125" style="239" customWidth="1"/>
    <col min="6642" max="6642" width="13" style="239" customWidth="1"/>
    <col min="6643" max="6643" width="15.33203125" style="239" customWidth="1"/>
    <col min="6644" max="6644" width="13" style="239" customWidth="1"/>
    <col min="6645" max="6645" width="15.109375" style="239" customWidth="1"/>
    <col min="6646" max="6873" width="9.109375" style="239"/>
    <col min="6874" max="6874" width="7.109375" style="239" customWidth="1"/>
    <col min="6875" max="6875" width="60.6640625" style="239" customWidth="1"/>
    <col min="6876" max="6876" width="13" style="239" customWidth="1"/>
    <col min="6877" max="6877" width="15.88671875" style="239" customWidth="1"/>
    <col min="6878" max="6884" width="13" style="239" customWidth="1"/>
    <col min="6885" max="6885" width="15.109375" style="239" bestFit="1" customWidth="1"/>
    <col min="6886" max="6886" width="13" style="239" customWidth="1"/>
    <col min="6887" max="6887" width="15.109375" style="239" customWidth="1"/>
    <col min="6888" max="6888" width="13" style="239" customWidth="1"/>
    <col min="6889" max="6889" width="15.33203125" style="239" customWidth="1"/>
    <col min="6890" max="6890" width="13" style="239" customWidth="1"/>
    <col min="6891" max="6891" width="15.33203125" style="239" customWidth="1"/>
    <col min="6892" max="6892" width="13" style="239" customWidth="1"/>
    <col min="6893" max="6893" width="15.33203125" style="239" customWidth="1"/>
    <col min="6894" max="6894" width="13" style="239" customWidth="1"/>
    <col min="6895" max="6895" width="15.33203125" style="239" customWidth="1"/>
    <col min="6896" max="6896" width="13" style="239" customWidth="1"/>
    <col min="6897" max="6897" width="15.33203125" style="239" customWidth="1"/>
    <col min="6898" max="6898" width="13" style="239" customWidth="1"/>
    <col min="6899" max="6899" width="15.33203125" style="239" customWidth="1"/>
    <col min="6900" max="6900" width="13" style="239" customWidth="1"/>
    <col min="6901" max="6901" width="15.109375" style="239" customWidth="1"/>
    <col min="6902" max="7129" width="9.109375" style="239"/>
    <col min="7130" max="7130" width="7.109375" style="239" customWidth="1"/>
    <col min="7131" max="7131" width="60.6640625" style="239" customWidth="1"/>
    <col min="7132" max="7132" width="13" style="239" customWidth="1"/>
    <col min="7133" max="7133" width="15.88671875" style="239" customWidth="1"/>
    <col min="7134" max="7140" width="13" style="239" customWidth="1"/>
    <col min="7141" max="7141" width="15.109375" style="239" bestFit="1" customWidth="1"/>
    <col min="7142" max="7142" width="13" style="239" customWidth="1"/>
    <col min="7143" max="7143" width="15.109375" style="239" customWidth="1"/>
    <col min="7144" max="7144" width="13" style="239" customWidth="1"/>
    <col min="7145" max="7145" width="15.33203125" style="239" customWidth="1"/>
    <col min="7146" max="7146" width="13" style="239" customWidth="1"/>
    <col min="7147" max="7147" width="15.33203125" style="239" customWidth="1"/>
    <col min="7148" max="7148" width="13" style="239" customWidth="1"/>
    <col min="7149" max="7149" width="15.33203125" style="239" customWidth="1"/>
    <col min="7150" max="7150" width="13" style="239" customWidth="1"/>
    <col min="7151" max="7151" width="15.33203125" style="239" customWidth="1"/>
    <col min="7152" max="7152" width="13" style="239" customWidth="1"/>
    <col min="7153" max="7153" width="15.33203125" style="239" customWidth="1"/>
    <col min="7154" max="7154" width="13" style="239" customWidth="1"/>
    <col min="7155" max="7155" width="15.33203125" style="239" customWidth="1"/>
    <col min="7156" max="7156" width="13" style="239" customWidth="1"/>
    <col min="7157" max="7157" width="15.109375" style="239" customWidth="1"/>
    <col min="7158" max="7385" width="9.109375" style="239"/>
    <col min="7386" max="7386" width="7.109375" style="239" customWidth="1"/>
    <col min="7387" max="7387" width="60.6640625" style="239" customWidth="1"/>
    <col min="7388" max="7388" width="13" style="239" customWidth="1"/>
    <col min="7389" max="7389" width="15.88671875" style="239" customWidth="1"/>
    <col min="7390" max="7396" width="13" style="239" customWidth="1"/>
    <col min="7397" max="7397" width="15.109375" style="239" bestFit="1" customWidth="1"/>
    <col min="7398" max="7398" width="13" style="239" customWidth="1"/>
    <col min="7399" max="7399" width="15.109375" style="239" customWidth="1"/>
    <col min="7400" max="7400" width="13" style="239" customWidth="1"/>
    <col min="7401" max="7401" width="15.33203125" style="239" customWidth="1"/>
    <col min="7402" max="7402" width="13" style="239" customWidth="1"/>
    <col min="7403" max="7403" width="15.33203125" style="239" customWidth="1"/>
    <col min="7404" max="7404" width="13" style="239" customWidth="1"/>
    <col min="7405" max="7405" width="15.33203125" style="239" customWidth="1"/>
    <col min="7406" max="7406" width="13" style="239" customWidth="1"/>
    <col min="7407" max="7407" width="15.33203125" style="239" customWidth="1"/>
    <col min="7408" max="7408" width="13" style="239" customWidth="1"/>
    <col min="7409" max="7409" width="15.33203125" style="239" customWidth="1"/>
    <col min="7410" max="7410" width="13" style="239" customWidth="1"/>
    <col min="7411" max="7411" width="15.33203125" style="239" customWidth="1"/>
    <col min="7412" max="7412" width="13" style="239" customWidth="1"/>
    <col min="7413" max="7413" width="15.109375" style="239" customWidth="1"/>
    <col min="7414" max="7641" width="9.109375" style="239"/>
    <col min="7642" max="7642" width="7.109375" style="239" customWidth="1"/>
    <col min="7643" max="7643" width="60.6640625" style="239" customWidth="1"/>
    <col min="7644" max="7644" width="13" style="239" customWidth="1"/>
    <col min="7645" max="7645" width="15.88671875" style="239" customWidth="1"/>
    <col min="7646" max="7652" width="13" style="239" customWidth="1"/>
    <col min="7653" max="7653" width="15.109375" style="239" bestFit="1" customWidth="1"/>
    <col min="7654" max="7654" width="13" style="239" customWidth="1"/>
    <col min="7655" max="7655" width="15.109375" style="239" customWidth="1"/>
    <col min="7656" max="7656" width="13" style="239" customWidth="1"/>
    <col min="7657" max="7657" width="15.33203125" style="239" customWidth="1"/>
    <col min="7658" max="7658" width="13" style="239" customWidth="1"/>
    <col min="7659" max="7659" width="15.33203125" style="239" customWidth="1"/>
    <col min="7660" max="7660" width="13" style="239" customWidth="1"/>
    <col min="7661" max="7661" width="15.33203125" style="239" customWidth="1"/>
    <col min="7662" max="7662" width="13" style="239" customWidth="1"/>
    <col min="7663" max="7663" width="15.33203125" style="239" customWidth="1"/>
    <col min="7664" max="7664" width="13" style="239" customWidth="1"/>
    <col min="7665" max="7665" width="15.33203125" style="239" customWidth="1"/>
    <col min="7666" max="7666" width="13" style="239" customWidth="1"/>
    <col min="7667" max="7667" width="15.33203125" style="239" customWidth="1"/>
    <col min="7668" max="7668" width="13" style="239" customWidth="1"/>
    <col min="7669" max="7669" width="15.109375" style="239" customWidth="1"/>
    <col min="7670" max="7897" width="9.109375" style="239"/>
    <col min="7898" max="7898" width="7.109375" style="239" customWidth="1"/>
    <col min="7899" max="7899" width="60.6640625" style="239" customWidth="1"/>
    <col min="7900" max="7900" width="13" style="239" customWidth="1"/>
    <col min="7901" max="7901" width="15.88671875" style="239" customWidth="1"/>
    <col min="7902" max="7908" width="13" style="239" customWidth="1"/>
    <col min="7909" max="7909" width="15.109375" style="239" bestFit="1" customWidth="1"/>
    <col min="7910" max="7910" width="13" style="239" customWidth="1"/>
    <col min="7911" max="7911" width="15.109375" style="239" customWidth="1"/>
    <col min="7912" max="7912" width="13" style="239" customWidth="1"/>
    <col min="7913" max="7913" width="15.33203125" style="239" customWidth="1"/>
    <col min="7914" max="7914" width="13" style="239" customWidth="1"/>
    <col min="7915" max="7915" width="15.33203125" style="239" customWidth="1"/>
    <col min="7916" max="7916" width="13" style="239" customWidth="1"/>
    <col min="7917" max="7917" width="15.33203125" style="239" customWidth="1"/>
    <col min="7918" max="7918" width="13" style="239" customWidth="1"/>
    <col min="7919" max="7919" width="15.33203125" style="239" customWidth="1"/>
    <col min="7920" max="7920" width="13" style="239" customWidth="1"/>
    <col min="7921" max="7921" width="15.33203125" style="239" customWidth="1"/>
    <col min="7922" max="7922" width="13" style="239" customWidth="1"/>
    <col min="7923" max="7923" width="15.33203125" style="239" customWidth="1"/>
    <col min="7924" max="7924" width="13" style="239" customWidth="1"/>
    <col min="7925" max="7925" width="15.109375" style="239" customWidth="1"/>
    <col min="7926" max="8153" width="9.109375" style="239"/>
    <col min="8154" max="8154" width="7.109375" style="239" customWidth="1"/>
    <col min="8155" max="8155" width="60.6640625" style="239" customWidth="1"/>
    <col min="8156" max="8156" width="13" style="239" customWidth="1"/>
    <col min="8157" max="8157" width="15.88671875" style="239" customWidth="1"/>
    <col min="8158" max="8164" width="13" style="239" customWidth="1"/>
    <col min="8165" max="8165" width="15.109375" style="239" bestFit="1" customWidth="1"/>
    <col min="8166" max="8166" width="13" style="239" customWidth="1"/>
    <col min="8167" max="8167" width="15.109375" style="239" customWidth="1"/>
    <col min="8168" max="8168" width="13" style="239" customWidth="1"/>
    <col min="8169" max="8169" width="15.33203125" style="239" customWidth="1"/>
    <col min="8170" max="8170" width="13" style="239" customWidth="1"/>
    <col min="8171" max="8171" width="15.33203125" style="239" customWidth="1"/>
    <col min="8172" max="8172" width="13" style="239" customWidth="1"/>
    <col min="8173" max="8173" width="15.33203125" style="239" customWidth="1"/>
    <col min="8174" max="8174" width="13" style="239" customWidth="1"/>
    <col min="8175" max="8175" width="15.33203125" style="239" customWidth="1"/>
    <col min="8176" max="8176" width="13" style="239" customWidth="1"/>
    <col min="8177" max="8177" width="15.33203125" style="239" customWidth="1"/>
    <col min="8178" max="8178" width="13" style="239" customWidth="1"/>
    <col min="8179" max="8179" width="15.33203125" style="239" customWidth="1"/>
    <col min="8180" max="8180" width="13" style="239" customWidth="1"/>
    <col min="8181" max="8181" width="15.109375" style="239" customWidth="1"/>
    <col min="8182" max="8409" width="9.109375" style="239"/>
    <col min="8410" max="8410" width="7.109375" style="239" customWidth="1"/>
    <col min="8411" max="8411" width="60.6640625" style="239" customWidth="1"/>
    <col min="8412" max="8412" width="13" style="239" customWidth="1"/>
    <col min="8413" max="8413" width="15.88671875" style="239" customWidth="1"/>
    <col min="8414" max="8420" width="13" style="239" customWidth="1"/>
    <col min="8421" max="8421" width="15.109375" style="239" bestFit="1" customWidth="1"/>
    <col min="8422" max="8422" width="13" style="239" customWidth="1"/>
    <col min="8423" max="8423" width="15.109375" style="239" customWidth="1"/>
    <col min="8424" max="8424" width="13" style="239" customWidth="1"/>
    <col min="8425" max="8425" width="15.33203125" style="239" customWidth="1"/>
    <col min="8426" max="8426" width="13" style="239" customWidth="1"/>
    <col min="8427" max="8427" width="15.33203125" style="239" customWidth="1"/>
    <col min="8428" max="8428" width="13" style="239" customWidth="1"/>
    <col min="8429" max="8429" width="15.33203125" style="239" customWidth="1"/>
    <col min="8430" max="8430" width="13" style="239" customWidth="1"/>
    <col min="8431" max="8431" width="15.33203125" style="239" customWidth="1"/>
    <col min="8432" max="8432" width="13" style="239" customWidth="1"/>
    <col min="8433" max="8433" width="15.33203125" style="239" customWidth="1"/>
    <col min="8434" max="8434" width="13" style="239" customWidth="1"/>
    <col min="8435" max="8435" width="15.33203125" style="239" customWidth="1"/>
    <col min="8436" max="8436" width="13" style="239" customWidth="1"/>
    <col min="8437" max="8437" width="15.109375" style="239" customWidth="1"/>
    <col min="8438" max="8665" width="9.109375" style="239"/>
    <col min="8666" max="8666" width="7.109375" style="239" customWidth="1"/>
    <col min="8667" max="8667" width="60.6640625" style="239" customWidth="1"/>
    <col min="8668" max="8668" width="13" style="239" customWidth="1"/>
    <col min="8669" max="8669" width="15.88671875" style="239" customWidth="1"/>
    <col min="8670" max="8676" width="13" style="239" customWidth="1"/>
    <col min="8677" max="8677" width="15.109375" style="239" bestFit="1" customWidth="1"/>
    <col min="8678" max="8678" width="13" style="239" customWidth="1"/>
    <col min="8679" max="8679" width="15.109375" style="239" customWidth="1"/>
    <col min="8680" max="8680" width="13" style="239" customWidth="1"/>
    <col min="8681" max="8681" width="15.33203125" style="239" customWidth="1"/>
    <col min="8682" max="8682" width="13" style="239" customWidth="1"/>
    <col min="8683" max="8683" width="15.33203125" style="239" customWidth="1"/>
    <col min="8684" max="8684" width="13" style="239" customWidth="1"/>
    <col min="8685" max="8685" width="15.33203125" style="239" customWidth="1"/>
    <col min="8686" max="8686" width="13" style="239" customWidth="1"/>
    <col min="8687" max="8687" width="15.33203125" style="239" customWidth="1"/>
    <col min="8688" max="8688" width="13" style="239" customWidth="1"/>
    <col min="8689" max="8689" width="15.33203125" style="239" customWidth="1"/>
    <col min="8690" max="8690" width="13" style="239" customWidth="1"/>
    <col min="8691" max="8691" width="15.33203125" style="239" customWidth="1"/>
    <col min="8692" max="8692" width="13" style="239" customWidth="1"/>
    <col min="8693" max="8693" width="15.109375" style="239" customWidth="1"/>
    <col min="8694" max="8921" width="9.109375" style="239"/>
    <col min="8922" max="8922" width="7.109375" style="239" customWidth="1"/>
    <col min="8923" max="8923" width="60.6640625" style="239" customWidth="1"/>
    <col min="8924" max="8924" width="13" style="239" customWidth="1"/>
    <col min="8925" max="8925" width="15.88671875" style="239" customWidth="1"/>
    <col min="8926" max="8932" width="13" style="239" customWidth="1"/>
    <col min="8933" max="8933" width="15.109375" style="239" bestFit="1" customWidth="1"/>
    <col min="8934" max="8934" width="13" style="239" customWidth="1"/>
    <col min="8935" max="8935" width="15.109375" style="239" customWidth="1"/>
    <col min="8936" max="8936" width="13" style="239" customWidth="1"/>
    <col min="8937" max="8937" width="15.33203125" style="239" customWidth="1"/>
    <col min="8938" max="8938" width="13" style="239" customWidth="1"/>
    <col min="8939" max="8939" width="15.33203125" style="239" customWidth="1"/>
    <col min="8940" max="8940" width="13" style="239" customWidth="1"/>
    <col min="8941" max="8941" width="15.33203125" style="239" customWidth="1"/>
    <col min="8942" max="8942" width="13" style="239" customWidth="1"/>
    <col min="8943" max="8943" width="15.33203125" style="239" customWidth="1"/>
    <col min="8944" max="8944" width="13" style="239" customWidth="1"/>
    <col min="8945" max="8945" width="15.33203125" style="239" customWidth="1"/>
    <col min="8946" max="8946" width="13" style="239" customWidth="1"/>
    <col min="8947" max="8947" width="15.33203125" style="239" customWidth="1"/>
    <col min="8948" max="8948" width="13" style="239" customWidth="1"/>
    <col min="8949" max="8949" width="15.109375" style="239" customWidth="1"/>
    <col min="8950" max="9177" width="9.109375" style="239"/>
    <col min="9178" max="9178" width="7.109375" style="239" customWidth="1"/>
    <col min="9179" max="9179" width="60.6640625" style="239" customWidth="1"/>
    <col min="9180" max="9180" width="13" style="239" customWidth="1"/>
    <col min="9181" max="9181" width="15.88671875" style="239" customWidth="1"/>
    <col min="9182" max="9188" width="13" style="239" customWidth="1"/>
    <col min="9189" max="9189" width="15.109375" style="239" bestFit="1" customWidth="1"/>
    <col min="9190" max="9190" width="13" style="239" customWidth="1"/>
    <col min="9191" max="9191" width="15.109375" style="239" customWidth="1"/>
    <col min="9192" max="9192" width="13" style="239" customWidth="1"/>
    <col min="9193" max="9193" width="15.33203125" style="239" customWidth="1"/>
    <col min="9194" max="9194" width="13" style="239" customWidth="1"/>
    <col min="9195" max="9195" width="15.33203125" style="239" customWidth="1"/>
    <col min="9196" max="9196" width="13" style="239" customWidth="1"/>
    <col min="9197" max="9197" width="15.33203125" style="239" customWidth="1"/>
    <col min="9198" max="9198" width="13" style="239" customWidth="1"/>
    <col min="9199" max="9199" width="15.33203125" style="239" customWidth="1"/>
    <col min="9200" max="9200" width="13" style="239" customWidth="1"/>
    <col min="9201" max="9201" width="15.33203125" style="239" customWidth="1"/>
    <col min="9202" max="9202" width="13" style="239" customWidth="1"/>
    <col min="9203" max="9203" width="15.33203125" style="239" customWidth="1"/>
    <col min="9204" max="9204" width="13" style="239" customWidth="1"/>
    <col min="9205" max="9205" width="15.109375" style="239" customWidth="1"/>
    <col min="9206" max="9433" width="9.109375" style="239"/>
    <col min="9434" max="9434" width="7.109375" style="239" customWidth="1"/>
    <col min="9435" max="9435" width="60.6640625" style="239" customWidth="1"/>
    <col min="9436" max="9436" width="13" style="239" customWidth="1"/>
    <col min="9437" max="9437" width="15.88671875" style="239" customWidth="1"/>
    <col min="9438" max="9444" width="13" style="239" customWidth="1"/>
    <col min="9445" max="9445" width="15.109375" style="239" bestFit="1" customWidth="1"/>
    <col min="9446" max="9446" width="13" style="239" customWidth="1"/>
    <col min="9447" max="9447" width="15.109375" style="239" customWidth="1"/>
    <col min="9448" max="9448" width="13" style="239" customWidth="1"/>
    <col min="9449" max="9449" width="15.33203125" style="239" customWidth="1"/>
    <col min="9450" max="9450" width="13" style="239" customWidth="1"/>
    <col min="9451" max="9451" width="15.33203125" style="239" customWidth="1"/>
    <col min="9452" max="9452" width="13" style="239" customWidth="1"/>
    <col min="9453" max="9453" width="15.33203125" style="239" customWidth="1"/>
    <col min="9454" max="9454" width="13" style="239" customWidth="1"/>
    <col min="9455" max="9455" width="15.33203125" style="239" customWidth="1"/>
    <col min="9456" max="9456" width="13" style="239" customWidth="1"/>
    <col min="9457" max="9457" width="15.33203125" style="239" customWidth="1"/>
    <col min="9458" max="9458" width="13" style="239" customWidth="1"/>
    <col min="9459" max="9459" width="15.33203125" style="239" customWidth="1"/>
    <col min="9460" max="9460" width="13" style="239" customWidth="1"/>
    <col min="9461" max="9461" width="15.109375" style="239" customWidth="1"/>
    <col min="9462" max="9689" width="9.109375" style="239"/>
    <col min="9690" max="9690" width="7.109375" style="239" customWidth="1"/>
    <col min="9691" max="9691" width="60.6640625" style="239" customWidth="1"/>
    <col min="9692" max="9692" width="13" style="239" customWidth="1"/>
    <col min="9693" max="9693" width="15.88671875" style="239" customWidth="1"/>
    <col min="9694" max="9700" width="13" style="239" customWidth="1"/>
    <col min="9701" max="9701" width="15.109375" style="239" bestFit="1" customWidth="1"/>
    <col min="9702" max="9702" width="13" style="239" customWidth="1"/>
    <col min="9703" max="9703" width="15.109375" style="239" customWidth="1"/>
    <col min="9704" max="9704" width="13" style="239" customWidth="1"/>
    <col min="9705" max="9705" width="15.33203125" style="239" customWidth="1"/>
    <col min="9706" max="9706" width="13" style="239" customWidth="1"/>
    <col min="9707" max="9707" width="15.33203125" style="239" customWidth="1"/>
    <col min="9708" max="9708" width="13" style="239" customWidth="1"/>
    <col min="9709" max="9709" width="15.33203125" style="239" customWidth="1"/>
    <col min="9710" max="9710" width="13" style="239" customWidth="1"/>
    <col min="9711" max="9711" width="15.33203125" style="239" customWidth="1"/>
    <col min="9712" max="9712" width="13" style="239" customWidth="1"/>
    <col min="9713" max="9713" width="15.33203125" style="239" customWidth="1"/>
    <col min="9714" max="9714" width="13" style="239" customWidth="1"/>
    <col min="9715" max="9715" width="15.33203125" style="239" customWidth="1"/>
    <col min="9716" max="9716" width="13" style="239" customWidth="1"/>
    <col min="9717" max="9717" width="15.109375" style="239" customWidth="1"/>
    <col min="9718" max="9945" width="9.109375" style="239"/>
    <col min="9946" max="9946" width="7.109375" style="239" customWidth="1"/>
    <col min="9947" max="9947" width="60.6640625" style="239" customWidth="1"/>
    <col min="9948" max="9948" width="13" style="239" customWidth="1"/>
    <col min="9949" max="9949" width="15.88671875" style="239" customWidth="1"/>
    <col min="9950" max="9956" width="13" style="239" customWidth="1"/>
    <col min="9957" max="9957" width="15.109375" style="239" bestFit="1" customWidth="1"/>
    <col min="9958" max="9958" width="13" style="239" customWidth="1"/>
    <col min="9959" max="9959" width="15.109375" style="239" customWidth="1"/>
    <col min="9960" max="9960" width="13" style="239" customWidth="1"/>
    <col min="9961" max="9961" width="15.33203125" style="239" customWidth="1"/>
    <col min="9962" max="9962" width="13" style="239" customWidth="1"/>
    <col min="9963" max="9963" width="15.33203125" style="239" customWidth="1"/>
    <col min="9964" max="9964" width="13" style="239" customWidth="1"/>
    <col min="9965" max="9965" width="15.33203125" style="239" customWidth="1"/>
    <col min="9966" max="9966" width="13" style="239" customWidth="1"/>
    <col min="9967" max="9967" width="15.33203125" style="239" customWidth="1"/>
    <col min="9968" max="9968" width="13" style="239" customWidth="1"/>
    <col min="9969" max="9969" width="15.33203125" style="239" customWidth="1"/>
    <col min="9970" max="9970" width="13" style="239" customWidth="1"/>
    <col min="9971" max="9971" width="15.33203125" style="239" customWidth="1"/>
    <col min="9972" max="9972" width="13" style="239" customWidth="1"/>
    <col min="9973" max="9973" width="15.109375" style="239" customWidth="1"/>
    <col min="9974" max="10201" width="9.109375" style="239"/>
    <col min="10202" max="10202" width="7.109375" style="239" customWidth="1"/>
    <col min="10203" max="10203" width="60.6640625" style="239" customWidth="1"/>
    <col min="10204" max="10204" width="13" style="239" customWidth="1"/>
    <col min="10205" max="10205" width="15.88671875" style="239" customWidth="1"/>
    <col min="10206" max="10212" width="13" style="239" customWidth="1"/>
    <col min="10213" max="10213" width="15.109375" style="239" bestFit="1" customWidth="1"/>
    <col min="10214" max="10214" width="13" style="239" customWidth="1"/>
    <col min="10215" max="10215" width="15.109375" style="239" customWidth="1"/>
    <col min="10216" max="10216" width="13" style="239" customWidth="1"/>
    <col min="10217" max="10217" width="15.33203125" style="239" customWidth="1"/>
    <col min="10218" max="10218" width="13" style="239" customWidth="1"/>
    <col min="10219" max="10219" width="15.33203125" style="239" customWidth="1"/>
    <col min="10220" max="10220" width="13" style="239" customWidth="1"/>
    <col min="10221" max="10221" width="15.33203125" style="239" customWidth="1"/>
    <col min="10222" max="10222" width="13" style="239" customWidth="1"/>
    <col min="10223" max="10223" width="15.33203125" style="239" customWidth="1"/>
    <col min="10224" max="10224" width="13" style="239" customWidth="1"/>
    <col min="10225" max="10225" width="15.33203125" style="239" customWidth="1"/>
    <col min="10226" max="10226" width="13" style="239" customWidth="1"/>
    <col min="10227" max="10227" width="15.33203125" style="239" customWidth="1"/>
    <col min="10228" max="10228" width="13" style="239" customWidth="1"/>
    <col min="10229" max="10229" width="15.109375" style="239" customWidth="1"/>
    <col min="10230" max="10457" width="9.109375" style="239"/>
    <col min="10458" max="10458" width="7.109375" style="239" customWidth="1"/>
    <col min="10459" max="10459" width="60.6640625" style="239" customWidth="1"/>
    <col min="10460" max="10460" width="13" style="239" customWidth="1"/>
    <col min="10461" max="10461" width="15.88671875" style="239" customWidth="1"/>
    <col min="10462" max="10468" width="13" style="239" customWidth="1"/>
    <col min="10469" max="10469" width="15.109375" style="239" bestFit="1" customWidth="1"/>
    <col min="10470" max="10470" width="13" style="239" customWidth="1"/>
    <col min="10471" max="10471" width="15.109375" style="239" customWidth="1"/>
    <col min="10472" max="10472" width="13" style="239" customWidth="1"/>
    <col min="10473" max="10473" width="15.33203125" style="239" customWidth="1"/>
    <col min="10474" max="10474" width="13" style="239" customWidth="1"/>
    <col min="10475" max="10475" width="15.33203125" style="239" customWidth="1"/>
    <col min="10476" max="10476" width="13" style="239" customWidth="1"/>
    <col min="10477" max="10477" width="15.33203125" style="239" customWidth="1"/>
    <col min="10478" max="10478" width="13" style="239" customWidth="1"/>
    <col min="10479" max="10479" width="15.33203125" style="239" customWidth="1"/>
    <col min="10480" max="10480" width="13" style="239" customWidth="1"/>
    <col min="10481" max="10481" width="15.33203125" style="239" customWidth="1"/>
    <col min="10482" max="10482" width="13" style="239" customWidth="1"/>
    <col min="10483" max="10483" width="15.33203125" style="239" customWidth="1"/>
    <col min="10484" max="10484" width="13" style="239" customWidth="1"/>
    <col min="10485" max="10485" width="15.109375" style="239" customWidth="1"/>
    <col min="10486" max="10713" width="9.109375" style="239"/>
    <col min="10714" max="10714" width="7.109375" style="239" customWidth="1"/>
    <col min="10715" max="10715" width="60.6640625" style="239" customWidth="1"/>
    <col min="10716" max="10716" width="13" style="239" customWidth="1"/>
    <col min="10717" max="10717" width="15.88671875" style="239" customWidth="1"/>
    <col min="10718" max="10724" width="13" style="239" customWidth="1"/>
    <col min="10725" max="10725" width="15.109375" style="239" bestFit="1" customWidth="1"/>
    <col min="10726" max="10726" width="13" style="239" customWidth="1"/>
    <col min="10727" max="10727" width="15.109375" style="239" customWidth="1"/>
    <col min="10728" max="10728" width="13" style="239" customWidth="1"/>
    <col min="10729" max="10729" width="15.33203125" style="239" customWidth="1"/>
    <col min="10730" max="10730" width="13" style="239" customWidth="1"/>
    <col min="10731" max="10731" width="15.33203125" style="239" customWidth="1"/>
    <col min="10732" max="10732" width="13" style="239" customWidth="1"/>
    <col min="10733" max="10733" width="15.33203125" style="239" customWidth="1"/>
    <col min="10734" max="10734" width="13" style="239" customWidth="1"/>
    <col min="10735" max="10735" width="15.33203125" style="239" customWidth="1"/>
    <col min="10736" max="10736" width="13" style="239" customWidth="1"/>
    <col min="10737" max="10737" width="15.33203125" style="239" customWidth="1"/>
    <col min="10738" max="10738" width="13" style="239" customWidth="1"/>
    <col min="10739" max="10739" width="15.33203125" style="239" customWidth="1"/>
    <col min="10740" max="10740" width="13" style="239" customWidth="1"/>
    <col min="10741" max="10741" width="15.109375" style="239" customWidth="1"/>
    <col min="10742" max="10969" width="9.109375" style="239"/>
    <col min="10970" max="10970" width="7.109375" style="239" customWidth="1"/>
    <col min="10971" max="10971" width="60.6640625" style="239" customWidth="1"/>
    <col min="10972" max="10972" width="13" style="239" customWidth="1"/>
    <col min="10973" max="10973" width="15.88671875" style="239" customWidth="1"/>
    <col min="10974" max="10980" width="13" style="239" customWidth="1"/>
    <col min="10981" max="10981" width="15.109375" style="239" bestFit="1" customWidth="1"/>
    <col min="10982" max="10982" width="13" style="239" customWidth="1"/>
    <col min="10983" max="10983" width="15.109375" style="239" customWidth="1"/>
    <col min="10984" max="10984" width="13" style="239" customWidth="1"/>
    <col min="10985" max="10985" width="15.33203125" style="239" customWidth="1"/>
    <col min="10986" max="10986" width="13" style="239" customWidth="1"/>
    <col min="10987" max="10987" width="15.33203125" style="239" customWidth="1"/>
    <col min="10988" max="10988" width="13" style="239" customWidth="1"/>
    <col min="10989" max="10989" width="15.33203125" style="239" customWidth="1"/>
    <col min="10990" max="10990" width="13" style="239" customWidth="1"/>
    <col min="10991" max="10991" width="15.33203125" style="239" customWidth="1"/>
    <col min="10992" max="10992" width="13" style="239" customWidth="1"/>
    <col min="10993" max="10993" width="15.33203125" style="239" customWidth="1"/>
    <col min="10994" max="10994" width="13" style="239" customWidth="1"/>
    <col min="10995" max="10995" width="15.33203125" style="239" customWidth="1"/>
    <col min="10996" max="10996" width="13" style="239" customWidth="1"/>
    <col min="10997" max="10997" width="15.109375" style="239" customWidth="1"/>
    <col min="10998" max="11225" width="9.109375" style="239"/>
    <col min="11226" max="11226" width="7.109375" style="239" customWidth="1"/>
    <col min="11227" max="11227" width="60.6640625" style="239" customWidth="1"/>
    <col min="11228" max="11228" width="13" style="239" customWidth="1"/>
    <col min="11229" max="11229" width="15.88671875" style="239" customWidth="1"/>
    <col min="11230" max="11236" width="13" style="239" customWidth="1"/>
    <col min="11237" max="11237" width="15.109375" style="239" bestFit="1" customWidth="1"/>
    <col min="11238" max="11238" width="13" style="239" customWidth="1"/>
    <col min="11239" max="11239" width="15.109375" style="239" customWidth="1"/>
    <col min="11240" max="11240" width="13" style="239" customWidth="1"/>
    <col min="11241" max="11241" width="15.33203125" style="239" customWidth="1"/>
    <col min="11242" max="11242" width="13" style="239" customWidth="1"/>
    <col min="11243" max="11243" width="15.33203125" style="239" customWidth="1"/>
    <col min="11244" max="11244" width="13" style="239" customWidth="1"/>
    <col min="11245" max="11245" width="15.33203125" style="239" customWidth="1"/>
    <col min="11246" max="11246" width="13" style="239" customWidth="1"/>
    <col min="11247" max="11247" width="15.33203125" style="239" customWidth="1"/>
    <col min="11248" max="11248" width="13" style="239" customWidth="1"/>
    <col min="11249" max="11249" width="15.33203125" style="239" customWidth="1"/>
    <col min="11250" max="11250" width="13" style="239" customWidth="1"/>
    <col min="11251" max="11251" width="15.33203125" style="239" customWidth="1"/>
    <col min="11252" max="11252" width="13" style="239" customWidth="1"/>
    <col min="11253" max="11253" width="15.109375" style="239" customWidth="1"/>
    <col min="11254" max="11481" width="9.109375" style="239"/>
    <col min="11482" max="11482" width="7.109375" style="239" customWidth="1"/>
    <col min="11483" max="11483" width="60.6640625" style="239" customWidth="1"/>
    <col min="11484" max="11484" width="13" style="239" customWidth="1"/>
    <col min="11485" max="11485" width="15.88671875" style="239" customWidth="1"/>
    <col min="11486" max="11492" width="13" style="239" customWidth="1"/>
    <col min="11493" max="11493" width="15.109375" style="239" bestFit="1" customWidth="1"/>
    <col min="11494" max="11494" width="13" style="239" customWidth="1"/>
    <col min="11495" max="11495" width="15.109375" style="239" customWidth="1"/>
    <col min="11496" max="11496" width="13" style="239" customWidth="1"/>
    <col min="11497" max="11497" width="15.33203125" style="239" customWidth="1"/>
    <col min="11498" max="11498" width="13" style="239" customWidth="1"/>
    <col min="11499" max="11499" width="15.33203125" style="239" customWidth="1"/>
    <col min="11500" max="11500" width="13" style="239" customWidth="1"/>
    <col min="11501" max="11501" width="15.33203125" style="239" customWidth="1"/>
    <col min="11502" max="11502" width="13" style="239" customWidth="1"/>
    <col min="11503" max="11503" width="15.33203125" style="239" customWidth="1"/>
    <col min="11504" max="11504" width="13" style="239" customWidth="1"/>
    <col min="11505" max="11505" width="15.33203125" style="239" customWidth="1"/>
    <col min="11506" max="11506" width="13" style="239" customWidth="1"/>
    <col min="11507" max="11507" width="15.33203125" style="239" customWidth="1"/>
    <col min="11508" max="11508" width="13" style="239" customWidth="1"/>
    <col min="11509" max="11509" width="15.109375" style="239" customWidth="1"/>
    <col min="11510" max="11737" width="9.109375" style="239"/>
    <col min="11738" max="11738" width="7.109375" style="239" customWidth="1"/>
    <col min="11739" max="11739" width="60.6640625" style="239" customWidth="1"/>
    <col min="11740" max="11740" width="13" style="239" customWidth="1"/>
    <col min="11741" max="11741" width="15.88671875" style="239" customWidth="1"/>
    <col min="11742" max="11748" width="13" style="239" customWidth="1"/>
    <col min="11749" max="11749" width="15.109375" style="239" bestFit="1" customWidth="1"/>
    <col min="11750" max="11750" width="13" style="239" customWidth="1"/>
    <col min="11751" max="11751" width="15.109375" style="239" customWidth="1"/>
    <col min="11752" max="11752" width="13" style="239" customWidth="1"/>
    <col min="11753" max="11753" width="15.33203125" style="239" customWidth="1"/>
    <col min="11754" max="11754" width="13" style="239" customWidth="1"/>
    <col min="11755" max="11755" width="15.33203125" style="239" customWidth="1"/>
    <col min="11756" max="11756" width="13" style="239" customWidth="1"/>
    <col min="11757" max="11757" width="15.33203125" style="239" customWidth="1"/>
    <col min="11758" max="11758" width="13" style="239" customWidth="1"/>
    <col min="11759" max="11759" width="15.33203125" style="239" customWidth="1"/>
    <col min="11760" max="11760" width="13" style="239" customWidth="1"/>
    <col min="11761" max="11761" width="15.33203125" style="239" customWidth="1"/>
    <col min="11762" max="11762" width="13" style="239" customWidth="1"/>
    <col min="11763" max="11763" width="15.33203125" style="239" customWidth="1"/>
    <col min="11764" max="11764" width="13" style="239" customWidth="1"/>
    <col min="11765" max="11765" width="15.109375" style="239" customWidth="1"/>
    <col min="11766" max="11993" width="9.109375" style="239"/>
    <col min="11994" max="11994" width="7.109375" style="239" customWidth="1"/>
    <col min="11995" max="11995" width="60.6640625" style="239" customWidth="1"/>
    <col min="11996" max="11996" width="13" style="239" customWidth="1"/>
    <col min="11997" max="11997" width="15.88671875" style="239" customWidth="1"/>
    <col min="11998" max="12004" width="13" style="239" customWidth="1"/>
    <col min="12005" max="12005" width="15.109375" style="239" bestFit="1" customWidth="1"/>
    <col min="12006" max="12006" width="13" style="239" customWidth="1"/>
    <col min="12007" max="12007" width="15.109375" style="239" customWidth="1"/>
    <col min="12008" max="12008" width="13" style="239" customWidth="1"/>
    <col min="12009" max="12009" width="15.33203125" style="239" customWidth="1"/>
    <col min="12010" max="12010" width="13" style="239" customWidth="1"/>
    <col min="12011" max="12011" width="15.33203125" style="239" customWidth="1"/>
    <col min="12012" max="12012" width="13" style="239" customWidth="1"/>
    <col min="12013" max="12013" width="15.33203125" style="239" customWidth="1"/>
    <col min="12014" max="12014" width="13" style="239" customWidth="1"/>
    <col min="12015" max="12015" width="15.33203125" style="239" customWidth="1"/>
    <col min="12016" max="12016" width="13" style="239" customWidth="1"/>
    <col min="12017" max="12017" width="15.33203125" style="239" customWidth="1"/>
    <col min="12018" max="12018" width="13" style="239" customWidth="1"/>
    <col min="12019" max="12019" width="15.33203125" style="239" customWidth="1"/>
    <col min="12020" max="12020" width="13" style="239" customWidth="1"/>
    <col min="12021" max="12021" width="15.109375" style="239" customWidth="1"/>
    <col min="12022" max="12249" width="9.109375" style="239"/>
    <col min="12250" max="12250" width="7.109375" style="239" customWidth="1"/>
    <col min="12251" max="12251" width="60.6640625" style="239" customWidth="1"/>
    <col min="12252" max="12252" width="13" style="239" customWidth="1"/>
    <col min="12253" max="12253" width="15.88671875" style="239" customWidth="1"/>
    <col min="12254" max="12260" width="13" style="239" customWidth="1"/>
    <col min="12261" max="12261" width="15.109375" style="239" bestFit="1" customWidth="1"/>
    <col min="12262" max="12262" width="13" style="239" customWidth="1"/>
    <col min="12263" max="12263" width="15.109375" style="239" customWidth="1"/>
    <col min="12264" max="12264" width="13" style="239" customWidth="1"/>
    <col min="12265" max="12265" width="15.33203125" style="239" customWidth="1"/>
    <col min="12266" max="12266" width="13" style="239" customWidth="1"/>
    <col min="12267" max="12267" width="15.33203125" style="239" customWidth="1"/>
    <col min="12268" max="12268" width="13" style="239" customWidth="1"/>
    <col min="12269" max="12269" width="15.33203125" style="239" customWidth="1"/>
    <col min="12270" max="12270" width="13" style="239" customWidth="1"/>
    <col min="12271" max="12271" width="15.33203125" style="239" customWidth="1"/>
    <col min="12272" max="12272" width="13" style="239" customWidth="1"/>
    <col min="12273" max="12273" width="15.33203125" style="239" customWidth="1"/>
    <col min="12274" max="12274" width="13" style="239" customWidth="1"/>
    <col min="12275" max="12275" width="15.33203125" style="239" customWidth="1"/>
    <col min="12276" max="12276" width="13" style="239" customWidth="1"/>
    <col min="12277" max="12277" width="15.109375" style="239" customWidth="1"/>
    <col min="12278" max="12505" width="9.109375" style="239"/>
    <col min="12506" max="12506" width="7.109375" style="239" customWidth="1"/>
    <col min="12507" max="12507" width="60.6640625" style="239" customWidth="1"/>
    <col min="12508" max="12508" width="13" style="239" customWidth="1"/>
    <col min="12509" max="12509" width="15.88671875" style="239" customWidth="1"/>
    <col min="12510" max="12516" width="13" style="239" customWidth="1"/>
    <col min="12517" max="12517" width="15.109375" style="239" bestFit="1" customWidth="1"/>
    <col min="12518" max="12518" width="13" style="239" customWidth="1"/>
    <col min="12519" max="12519" width="15.109375" style="239" customWidth="1"/>
    <col min="12520" max="12520" width="13" style="239" customWidth="1"/>
    <col min="12521" max="12521" width="15.33203125" style="239" customWidth="1"/>
    <col min="12522" max="12522" width="13" style="239" customWidth="1"/>
    <col min="12523" max="12523" width="15.33203125" style="239" customWidth="1"/>
    <col min="12524" max="12524" width="13" style="239" customWidth="1"/>
    <col min="12525" max="12525" width="15.33203125" style="239" customWidth="1"/>
    <col min="12526" max="12526" width="13" style="239" customWidth="1"/>
    <col min="12527" max="12527" width="15.33203125" style="239" customWidth="1"/>
    <col min="12528" max="12528" width="13" style="239" customWidth="1"/>
    <col min="12529" max="12529" width="15.33203125" style="239" customWidth="1"/>
    <col min="12530" max="12530" width="13" style="239" customWidth="1"/>
    <col min="12531" max="12531" width="15.33203125" style="239" customWidth="1"/>
    <col min="12532" max="12532" width="13" style="239" customWidth="1"/>
    <col min="12533" max="12533" width="15.109375" style="239" customWidth="1"/>
    <col min="12534" max="12761" width="9.109375" style="239"/>
    <col min="12762" max="12762" width="7.109375" style="239" customWidth="1"/>
    <col min="12763" max="12763" width="60.6640625" style="239" customWidth="1"/>
    <col min="12764" max="12764" width="13" style="239" customWidth="1"/>
    <col min="12765" max="12765" width="15.88671875" style="239" customWidth="1"/>
    <col min="12766" max="12772" width="13" style="239" customWidth="1"/>
    <col min="12773" max="12773" width="15.109375" style="239" bestFit="1" customWidth="1"/>
    <col min="12774" max="12774" width="13" style="239" customWidth="1"/>
    <col min="12775" max="12775" width="15.109375" style="239" customWidth="1"/>
    <col min="12776" max="12776" width="13" style="239" customWidth="1"/>
    <col min="12777" max="12777" width="15.33203125" style="239" customWidth="1"/>
    <col min="12778" max="12778" width="13" style="239" customWidth="1"/>
    <col min="12779" max="12779" width="15.33203125" style="239" customWidth="1"/>
    <col min="12780" max="12780" width="13" style="239" customWidth="1"/>
    <col min="12781" max="12781" width="15.33203125" style="239" customWidth="1"/>
    <col min="12782" max="12782" width="13" style="239" customWidth="1"/>
    <col min="12783" max="12783" width="15.33203125" style="239" customWidth="1"/>
    <col min="12784" max="12784" width="13" style="239" customWidth="1"/>
    <col min="12785" max="12785" width="15.33203125" style="239" customWidth="1"/>
    <col min="12786" max="12786" width="13" style="239" customWidth="1"/>
    <col min="12787" max="12787" width="15.33203125" style="239" customWidth="1"/>
    <col min="12788" max="12788" width="13" style="239" customWidth="1"/>
    <col min="12789" max="12789" width="15.109375" style="239" customWidth="1"/>
    <col min="12790" max="13017" width="9.109375" style="239"/>
    <col min="13018" max="13018" width="7.109375" style="239" customWidth="1"/>
    <col min="13019" max="13019" width="60.6640625" style="239" customWidth="1"/>
    <col min="13020" max="13020" width="13" style="239" customWidth="1"/>
    <col min="13021" max="13021" width="15.88671875" style="239" customWidth="1"/>
    <col min="13022" max="13028" width="13" style="239" customWidth="1"/>
    <col min="13029" max="13029" width="15.109375" style="239" bestFit="1" customWidth="1"/>
    <col min="13030" max="13030" width="13" style="239" customWidth="1"/>
    <col min="13031" max="13031" width="15.109375" style="239" customWidth="1"/>
    <col min="13032" max="13032" width="13" style="239" customWidth="1"/>
    <col min="13033" max="13033" width="15.33203125" style="239" customWidth="1"/>
    <col min="13034" max="13034" width="13" style="239" customWidth="1"/>
    <col min="13035" max="13035" width="15.33203125" style="239" customWidth="1"/>
    <col min="13036" max="13036" width="13" style="239" customWidth="1"/>
    <col min="13037" max="13037" width="15.33203125" style="239" customWidth="1"/>
    <col min="13038" max="13038" width="13" style="239" customWidth="1"/>
    <col min="13039" max="13039" width="15.33203125" style="239" customWidth="1"/>
    <col min="13040" max="13040" width="13" style="239" customWidth="1"/>
    <col min="13041" max="13041" width="15.33203125" style="239" customWidth="1"/>
    <col min="13042" max="13042" width="13" style="239" customWidth="1"/>
    <col min="13043" max="13043" width="15.33203125" style="239" customWidth="1"/>
    <col min="13044" max="13044" width="13" style="239" customWidth="1"/>
    <col min="13045" max="13045" width="15.109375" style="239" customWidth="1"/>
    <col min="13046" max="13273" width="9.109375" style="239"/>
    <col min="13274" max="13274" width="7.109375" style="239" customWidth="1"/>
    <col min="13275" max="13275" width="60.6640625" style="239" customWidth="1"/>
    <col min="13276" max="13276" width="13" style="239" customWidth="1"/>
    <col min="13277" max="13277" width="15.88671875" style="239" customWidth="1"/>
    <col min="13278" max="13284" width="13" style="239" customWidth="1"/>
    <col min="13285" max="13285" width="15.109375" style="239" bestFit="1" customWidth="1"/>
    <col min="13286" max="13286" width="13" style="239" customWidth="1"/>
    <col min="13287" max="13287" width="15.109375" style="239" customWidth="1"/>
    <col min="13288" max="13288" width="13" style="239" customWidth="1"/>
    <col min="13289" max="13289" width="15.33203125" style="239" customWidth="1"/>
    <col min="13290" max="13290" width="13" style="239" customWidth="1"/>
    <col min="13291" max="13291" width="15.33203125" style="239" customWidth="1"/>
    <col min="13292" max="13292" width="13" style="239" customWidth="1"/>
    <col min="13293" max="13293" width="15.33203125" style="239" customWidth="1"/>
    <col min="13294" max="13294" width="13" style="239" customWidth="1"/>
    <col min="13295" max="13295" width="15.33203125" style="239" customWidth="1"/>
    <col min="13296" max="13296" width="13" style="239" customWidth="1"/>
    <col min="13297" max="13297" width="15.33203125" style="239" customWidth="1"/>
    <col min="13298" max="13298" width="13" style="239" customWidth="1"/>
    <col min="13299" max="13299" width="15.33203125" style="239" customWidth="1"/>
    <col min="13300" max="13300" width="13" style="239" customWidth="1"/>
    <col min="13301" max="13301" width="15.109375" style="239" customWidth="1"/>
    <col min="13302" max="13529" width="9.109375" style="239"/>
    <col min="13530" max="13530" width="7.109375" style="239" customWidth="1"/>
    <col min="13531" max="13531" width="60.6640625" style="239" customWidth="1"/>
    <col min="13532" max="13532" width="13" style="239" customWidth="1"/>
    <col min="13533" max="13533" width="15.88671875" style="239" customWidth="1"/>
    <col min="13534" max="13540" width="13" style="239" customWidth="1"/>
    <col min="13541" max="13541" width="15.109375" style="239" bestFit="1" customWidth="1"/>
    <col min="13542" max="13542" width="13" style="239" customWidth="1"/>
    <col min="13543" max="13543" width="15.109375" style="239" customWidth="1"/>
    <col min="13544" max="13544" width="13" style="239" customWidth="1"/>
    <col min="13545" max="13545" width="15.33203125" style="239" customWidth="1"/>
    <col min="13546" max="13546" width="13" style="239" customWidth="1"/>
    <col min="13547" max="13547" width="15.33203125" style="239" customWidth="1"/>
    <col min="13548" max="13548" width="13" style="239" customWidth="1"/>
    <col min="13549" max="13549" width="15.33203125" style="239" customWidth="1"/>
    <col min="13550" max="13550" width="13" style="239" customWidth="1"/>
    <col min="13551" max="13551" width="15.33203125" style="239" customWidth="1"/>
    <col min="13552" max="13552" width="13" style="239" customWidth="1"/>
    <col min="13553" max="13553" width="15.33203125" style="239" customWidth="1"/>
    <col min="13554" max="13554" width="13" style="239" customWidth="1"/>
    <col min="13555" max="13555" width="15.33203125" style="239" customWidth="1"/>
    <col min="13556" max="13556" width="13" style="239" customWidth="1"/>
    <col min="13557" max="13557" width="15.109375" style="239" customWidth="1"/>
    <col min="13558" max="13785" width="9.109375" style="239"/>
    <col min="13786" max="13786" width="7.109375" style="239" customWidth="1"/>
    <col min="13787" max="13787" width="60.6640625" style="239" customWidth="1"/>
    <col min="13788" max="13788" width="13" style="239" customWidth="1"/>
    <col min="13789" max="13789" width="15.88671875" style="239" customWidth="1"/>
    <col min="13790" max="13796" width="13" style="239" customWidth="1"/>
    <col min="13797" max="13797" width="15.109375" style="239" bestFit="1" customWidth="1"/>
    <col min="13798" max="13798" width="13" style="239" customWidth="1"/>
    <col min="13799" max="13799" width="15.109375" style="239" customWidth="1"/>
    <col min="13800" max="13800" width="13" style="239" customWidth="1"/>
    <col min="13801" max="13801" width="15.33203125" style="239" customWidth="1"/>
    <col min="13802" max="13802" width="13" style="239" customWidth="1"/>
    <col min="13803" max="13803" width="15.33203125" style="239" customWidth="1"/>
    <col min="13804" max="13804" width="13" style="239" customWidth="1"/>
    <col min="13805" max="13805" width="15.33203125" style="239" customWidth="1"/>
    <col min="13806" max="13806" width="13" style="239" customWidth="1"/>
    <col min="13807" max="13807" width="15.33203125" style="239" customWidth="1"/>
    <col min="13808" max="13808" width="13" style="239" customWidth="1"/>
    <col min="13809" max="13809" width="15.33203125" style="239" customWidth="1"/>
    <col min="13810" max="13810" width="13" style="239" customWidth="1"/>
    <col min="13811" max="13811" width="15.33203125" style="239" customWidth="1"/>
    <col min="13812" max="13812" width="13" style="239" customWidth="1"/>
    <col min="13813" max="13813" width="15.109375" style="239" customWidth="1"/>
    <col min="13814" max="14041" width="9.109375" style="239"/>
    <col min="14042" max="14042" width="7.109375" style="239" customWidth="1"/>
    <col min="14043" max="14043" width="60.6640625" style="239" customWidth="1"/>
    <col min="14044" max="14044" width="13" style="239" customWidth="1"/>
    <col min="14045" max="14045" width="15.88671875" style="239" customWidth="1"/>
    <col min="14046" max="14052" width="13" style="239" customWidth="1"/>
    <col min="14053" max="14053" width="15.109375" style="239" bestFit="1" customWidth="1"/>
    <col min="14054" max="14054" width="13" style="239" customWidth="1"/>
    <col min="14055" max="14055" width="15.109375" style="239" customWidth="1"/>
    <col min="14056" max="14056" width="13" style="239" customWidth="1"/>
    <col min="14057" max="14057" width="15.33203125" style="239" customWidth="1"/>
    <col min="14058" max="14058" width="13" style="239" customWidth="1"/>
    <col min="14059" max="14059" width="15.33203125" style="239" customWidth="1"/>
    <col min="14060" max="14060" width="13" style="239" customWidth="1"/>
    <col min="14061" max="14061" width="15.33203125" style="239" customWidth="1"/>
    <col min="14062" max="14062" width="13" style="239" customWidth="1"/>
    <col min="14063" max="14063" width="15.33203125" style="239" customWidth="1"/>
    <col min="14064" max="14064" width="13" style="239" customWidth="1"/>
    <col min="14065" max="14065" width="15.33203125" style="239" customWidth="1"/>
    <col min="14066" max="14066" width="13" style="239" customWidth="1"/>
    <col min="14067" max="14067" width="15.33203125" style="239" customWidth="1"/>
    <col min="14068" max="14068" width="13" style="239" customWidth="1"/>
    <col min="14069" max="14069" width="15.109375" style="239" customWidth="1"/>
    <col min="14070" max="14297" width="9.109375" style="239"/>
    <col min="14298" max="14298" width="7.109375" style="239" customWidth="1"/>
    <col min="14299" max="14299" width="60.6640625" style="239" customWidth="1"/>
    <col min="14300" max="14300" width="13" style="239" customWidth="1"/>
    <col min="14301" max="14301" width="15.88671875" style="239" customWidth="1"/>
    <col min="14302" max="14308" width="13" style="239" customWidth="1"/>
    <col min="14309" max="14309" width="15.109375" style="239" bestFit="1" customWidth="1"/>
    <col min="14310" max="14310" width="13" style="239" customWidth="1"/>
    <col min="14311" max="14311" width="15.109375" style="239" customWidth="1"/>
    <col min="14312" max="14312" width="13" style="239" customWidth="1"/>
    <col min="14313" max="14313" width="15.33203125" style="239" customWidth="1"/>
    <col min="14314" max="14314" width="13" style="239" customWidth="1"/>
    <col min="14315" max="14315" width="15.33203125" style="239" customWidth="1"/>
    <col min="14316" max="14316" width="13" style="239" customWidth="1"/>
    <col min="14317" max="14317" width="15.33203125" style="239" customWidth="1"/>
    <col min="14318" max="14318" width="13" style="239" customWidth="1"/>
    <col min="14319" max="14319" width="15.33203125" style="239" customWidth="1"/>
    <col min="14320" max="14320" width="13" style="239" customWidth="1"/>
    <col min="14321" max="14321" width="15.33203125" style="239" customWidth="1"/>
    <col min="14322" max="14322" width="13" style="239" customWidth="1"/>
    <col min="14323" max="14323" width="15.33203125" style="239" customWidth="1"/>
    <col min="14324" max="14324" width="13" style="239" customWidth="1"/>
    <col min="14325" max="14325" width="15.109375" style="239" customWidth="1"/>
    <col min="14326" max="14553" width="9.109375" style="239"/>
    <col min="14554" max="14554" width="7.109375" style="239" customWidth="1"/>
    <col min="14555" max="14555" width="60.6640625" style="239" customWidth="1"/>
    <col min="14556" max="14556" width="13" style="239" customWidth="1"/>
    <col min="14557" max="14557" width="15.88671875" style="239" customWidth="1"/>
    <col min="14558" max="14564" width="13" style="239" customWidth="1"/>
    <col min="14565" max="14565" width="15.109375" style="239" bestFit="1" customWidth="1"/>
    <col min="14566" max="14566" width="13" style="239" customWidth="1"/>
    <col min="14567" max="14567" width="15.109375" style="239" customWidth="1"/>
    <col min="14568" max="14568" width="13" style="239" customWidth="1"/>
    <col min="14569" max="14569" width="15.33203125" style="239" customWidth="1"/>
    <col min="14570" max="14570" width="13" style="239" customWidth="1"/>
    <col min="14571" max="14571" width="15.33203125" style="239" customWidth="1"/>
    <col min="14572" max="14572" width="13" style="239" customWidth="1"/>
    <col min="14573" max="14573" width="15.33203125" style="239" customWidth="1"/>
    <col min="14574" max="14574" width="13" style="239" customWidth="1"/>
    <col min="14575" max="14575" width="15.33203125" style="239" customWidth="1"/>
    <col min="14576" max="14576" width="13" style="239" customWidth="1"/>
    <col min="14577" max="14577" width="15.33203125" style="239" customWidth="1"/>
    <col min="14578" max="14578" width="13" style="239" customWidth="1"/>
    <col min="14579" max="14579" width="15.33203125" style="239" customWidth="1"/>
    <col min="14580" max="14580" width="13" style="239" customWidth="1"/>
    <col min="14581" max="14581" width="15.109375" style="239" customWidth="1"/>
    <col min="14582" max="14809" width="9.109375" style="239"/>
    <col min="14810" max="14810" width="7.109375" style="239" customWidth="1"/>
    <col min="14811" max="14811" width="60.6640625" style="239" customWidth="1"/>
    <col min="14812" max="14812" width="13" style="239" customWidth="1"/>
    <col min="14813" max="14813" width="15.88671875" style="239" customWidth="1"/>
    <col min="14814" max="14820" width="13" style="239" customWidth="1"/>
    <col min="14821" max="14821" width="15.109375" style="239" bestFit="1" customWidth="1"/>
    <col min="14822" max="14822" width="13" style="239" customWidth="1"/>
    <col min="14823" max="14823" width="15.109375" style="239" customWidth="1"/>
    <col min="14824" max="14824" width="13" style="239" customWidth="1"/>
    <col min="14825" max="14825" width="15.33203125" style="239" customWidth="1"/>
    <col min="14826" max="14826" width="13" style="239" customWidth="1"/>
    <col min="14827" max="14827" width="15.33203125" style="239" customWidth="1"/>
    <col min="14828" max="14828" width="13" style="239" customWidth="1"/>
    <col min="14829" max="14829" width="15.33203125" style="239" customWidth="1"/>
    <col min="14830" max="14830" width="13" style="239" customWidth="1"/>
    <col min="14831" max="14831" width="15.33203125" style="239" customWidth="1"/>
    <col min="14832" max="14832" width="13" style="239" customWidth="1"/>
    <col min="14833" max="14833" width="15.33203125" style="239" customWidth="1"/>
    <col min="14834" max="14834" width="13" style="239" customWidth="1"/>
    <col min="14835" max="14835" width="15.33203125" style="239" customWidth="1"/>
    <col min="14836" max="14836" width="13" style="239" customWidth="1"/>
    <col min="14837" max="14837" width="15.109375" style="239" customWidth="1"/>
    <col min="14838" max="15065" width="9.109375" style="239"/>
    <col min="15066" max="15066" width="7.109375" style="239" customWidth="1"/>
    <col min="15067" max="15067" width="60.6640625" style="239" customWidth="1"/>
    <col min="15068" max="15068" width="13" style="239" customWidth="1"/>
    <col min="15069" max="15069" width="15.88671875" style="239" customWidth="1"/>
    <col min="15070" max="15076" width="13" style="239" customWidth="1"/>
    <col min="15077" max="15077" width="15.109375" style="239" bestFit="1" customWidth="1"/>
    <col min="15078" max="15078" width="13" style="239" customWidth="1"/>
    <col min="15079" max="15079" width="15.109375" style="239" customWidth="1"/>
    <col min="15080" max="15080" width="13" style="239" customWidth="1"/>
    <col min="15081" max="15081" width="15.33203125" style="239" customWidth="1"/>
    <col min="15082" max="15082" width="13" style="239" customWidth="1"/>
    <col min="15083" max="15083" width="15.33203125" style="239" customWidth="1"/>
    <col min="15084" max="15084" width="13" style="239" customWidth="1"/>
    <col min="15085" max="15085" width="15.33203125" style="239" customWidth="1"/>
    <col min="15086" max="15086" width="13" style="239" customWidth="1"/>
    <col min="15087" max="15087" width="15.33203125" style="239" customWidth="1"/>
    <col min="15088" max="15088" width="13" style="239" customWidth="1"/>
    <col min="15089" max="15089" width="15.33203125" style="239" customWidth="1"/>
    <col min="15090" max="15090" width="13" style="239" customWidth="1"/>
    <col min="15091" max="15091" width="15.33203125" style="239" customWidth="1"/>
    <col min="15092" max="15092" width="13" style="239" customWidth="1"/>
    <col min="15093" max="15093" width="15.109375" style="239" customWidth="1"/>
    <col min="15094" max="15321" width="9.109375" style="239"/>
    <col min="15322" max="15322" width="7.109375" style="239" customWidth="1"/>
    <col min="15323" max="15323" width="60.6640625" style="239" customWidth="1"/>
    <col min="15324" max="15324" width="13" style="239" customWidth="1"/>
    <col min="15325" max="15325" width="15.88671875" style="239" customWidth="1"/>
    <col min="15326" max="15332" width="13" style="239" customWidth="1"/>
    <col min="15333" max="15333" width="15.109375" style="239" bestFit="1" customWidth="1"/>
    <col min="15334" max="15334" width="13" style="239" customWidth="1"/>
    <col min="15335" max="15335" width="15.109375" style="239" customWidth="1"/>
    <col min="15336" max="15336" width="13" style="239" customWidth="1"/>
    <col min="15337" max="15337" width="15.33203125" style="239" customWidth="1"/>
    <col min="15338" max="15338" width="13" style="239" customWidth="1"/>
    <col min="15339" max="15339" width="15.33203125" style="239" customWidth="1"/>
    <col min="15340" max="15340" width="13" style="239" customWidth="1"/>
    <col min="15341" max="15341" width="15.33203125" style="239" customWidth="1"/>
    <col min="15342" max="15342" width="13" style="239" customWidth="1"/>
    <col min="15343" max="15343" width="15.33203125" style="239" customWidth="1"/>
    <col min="15344" max="15344" width="13" style="239" customWidth="1"/>
    <col min="15345" max="15345" width="15.33203125" style="239" customWidth="1"/>
    <col min="15346" max="15346" width="13" style="239" customWidth="1"/>
    <col min="15347" max="15347" width="15.33203125" style="239" customWidth="1"/>
    <col min="15348" max="15348" width="13" style="239" customWidth="1"/>
    <col min="15349" max="15349" width="15.109375" style="239" customWidth="1"/>
    <col min="15350" max="15577" width="9.109375" style="239"/>
    <col min="15578" max="15578" width="7.109375" style="239" customWidth="1"/>
    <col min="15579" max="15579" width="60.6640625" style="239" customWidth="1"/>
    <col min="15580" max="15580" width="13" style="239" customWidth="1"/>
    <col min="15581" max="15581" width="15.88671875" style="239" customWidth="1"/>
    <col min="15582" max="15588" width="13" style="239" customWidth="1"/>
    <col min="15589" max="15589" width="15.109375" style="239" bestFit="1" customWidth="1"/>
    <col min="15590" max="15590" width="13" style="239" customWidth="1"/>
    <col min="15591" max="15591" width="15.109375" style="239" customWidth="1"/>
    <col min="15592" max="15592" width="13" style="239" customWidth="1"/>
    <col min="15593" max="15593" width="15.33203125" style="239" customWidth="1"/>
    <col min="15594" max="15594" width="13" style="239" customWidth="1"/>
    <col min="15595" max="15595" width="15.33203125" style="239" customWidth="1"/>
    <col min="15596" max="15596" width="13" style="239" customWidth="1"/>
    <col min="15597" max="15597" width="15.33203125" style="239" customWidth="1"/>
    <col min="15598" max="15598" width="13" style="239" customWidth="1"/>
    <col min="15599" max="15599" width="15.33203125" style="239" customWidth="1"/>
    <col min="15600" max="15600" width="13" style="239" customWidth="1"/>
    <col min="15601" max="15601" width="15.33203125" style="239" customWidth="1"/>
    <col min="15602" max="15602" width="13" style="239" customWidth="1"/>
    <col min="15603" max="15603" width="15.33203125" style="239" customWidth="1"/>
    <col min="15604" max="15604" width="13" style="239" customWidth="1"/>
    <col min="15605" max="15605" width="15.109375" style="239" customWidth="1"/>
    <col min="15606" max="15833" width="9.109375" style="239"/>
    <col min="15834" max="15834" width="7.109375" style="239" customWidth="1"/>
    <col min="15835" max="15835" width="60.6640625" style="239" customWidth="1"/>
    <col min="15836" max="15836" width="13" style="239" customWidth="1"/>
    <col min="15837" max="15837" width="15.88671875" style="239" customWidth="1"/>
    <col min="15838" max="15844" width="13" style="239" customWidth="1"/>
    <col min="15845" max="15845" width="15.109375" style="239" bestFit="1" customWidth="1"/>
    <col min="15846" max="15846" width="13" style="239" customWidth="1"/>
    <col min="15847" max="15847" width="15.109375" style="239" customWidth="1"/>
    <col min="15848" max="15848" width="13" style="239" customWidth="1"/>
    <col min="15849" max="15849" width="15.33203125" style="239" customWidth="1"/>
    <col min="15850" max="15850" width="13" style="239" customWidth="1"/>
    <col min="15851" max="15851" width="15.33203125" style="239" customWidth="1"/>
    <col min="15852" max="15852" width="13" style="239" customWidth="1"/>
    <col min="15853" max="15853" width="15.33203125" style="239" customWidth="1"/>
    <col min="15854" max="15854" width="13" style="239" customWidth="1"/>
    <col min="15855" max="15855" width="15.33203125" style="239" customWidth="1"/>
    <col min="15856" max="15856" width="13" style="239" customWidth="1"/>
    <col min="15857" max="15857" width="15.33203125" style="239" customWidth="1"/>
    <col min="15858" max="15858" width="13" style="239" customWidth="1"/>
    <col min="15859" max="15859" width="15.33203125" style="239" customWidth="1"/>
    <col min="15860" max="15860" width="13" style="239" customWidth="1"/>
    <col min="15861" max="15861" width="15.109375" style="239" customWidth="1"/>
    <col min="15862" max="16089" width="9.109375" style="239"/>
    <col min="16090" max="16090" width="7.109375" style="239" customWidth="1"/>
    <col min="16091" max="16091" width="60.6640625" style="239" customWidth="1"/>
    <col min="16092" max="16092" width="13" style="239" customWidth="1"/>
    <col min="16093" max="16093" width="15.88671875" style="239" customWidth="1"/>
    <col min="16094" max="16100" width="13" style="239" customWidth="1"/>
    <col min="16101" max="16101" width="15.109375" style="239" bestFit="1" customWidth="1"/>
    <col min="16102" max="16102" width="13" style="239" customWidth="1"/>
    <col min="16103" max="16103" width="15.109375" style="239" customWidth="1"/>
    <col min="16104" max="16104" width="13" style="239" customWidth="1"/>
    <col min="16105" max="16105" width="15.33203125" style="239" customWidth="1"/>
    <col min="16106" max="16106" width="13" style="239" customWidth="1"/>
    <col min="16107" max="16107" width="15.33203125" style="239" customWidth="1"/>
    <col min="16108" max="16108" width="13" style="239" customWidth="1"/>
    <col min="16109" max="16109" width="15.33203125" style="239" customWidth="1"/>
    <col min="16110" max="16110" width="13" style="239" customWidth="1"/>
    <col min="16111" max="16111" width="15.33203125" style="239" customWidth="1"/>
    <col min="16112" max="16112" width="13" style="239" customWidth="1"/>
    <col min="16113" max="16113" width="15.33203125" style="239" customWidth="1"/>
    <col min="16114" max="16114" width="13" style="239" customWidth="1"/>
    <col min="16115" max="16115" width="15.33203125" style="239" customWidth="1"/>
    <col min="16116" max="16116" width="13" style="239" customWidth="1"/>
    <col min="16117" max="16117" width="15.109375" style="239" customWidth="1"/>
    <col min="16118" max="16384" width="9.109375" style="239"/>
  </cols>
  <sheetData>
    <row r="1" spans="1:68" s="238" customFormat="1" ht="24.75" customHeight="1" x14ac:dyDescent="0.35">
      <c r="A1" s="300"/>
      <c r="B1" s="301"/>
      <c r="C1" s="301"/>
      <c r="D1" s="302"/>
      <c r="E1" s="302"/>
      <c r="F1" s="302"/>
      <c r="G1" s="302"/>
      <c r="H1" s="302"/>
      <c r="I1" s="302"/>
      <c r="J1" s="302"/>
    </row>
    <row r="2" spans="1:68" s="238" customFormat="1" ht="19.2" x14ac:dyDescent="0.35">
      <c r="A2" s="303"/>
      <c r="B2" s="304"/>
      <c r="C2" s="304"/>
      <c r="D2" s="305"/>
      <c r="E2" s="305"/>
      <c r="F2" s="305"/>
      <c r="G2" s="305"/>
      <c r="H2" s="305"/>
      <c r="I2" s="305"/>
      <c r="J2" s="305"/>
    </row>
    <row r="3" spans="1:68" s="238" customFormat="1" ht="19.2" x14ac:dyDescent="0.35">
      <c r="A3" s="303"/>
      <c r="B3" s="304"/>
      <c r="C3" s="304"/>
      <c r="D3" s="305"/>
      <c r="E3" s="305"/>
      <c r="F3" s="305"/>
      <c r="G3" s="305"/>
      <c r="H3" s="305"/>
      <c r="I3" s="305"/>
      <c r="J3" s="305"/>
    </row>
    <row r="4" spans="1:68" s="238" customFormat="1" ht="19.2" x14ac:dyDescent="0.35">
      <c r="A4" s="303"/>
      <c r="B4" s="304"/>
      <c r="C4" s="304"/>
      <c r="D4" s="305"/>
      <c r="E4" s="305"/>
      <c r="F4" s="305"/>
      <c r="G4" s="305"/>
      <c r="H4" s="305"/>
      <c r="I4" s="305"/>
      <c r="J4" s="305"/>
    </row>
    <row r="5" spans="1:68" s="238" customFormat="1" ht="19.5" customHeight="1" x14ac:dyDescent="0.3">
      <c r="A5" s="351" t="s">
        <v>173</v>
      </c>
      <c r="B5" s="352"/>
      <c r="C5" s="352"/>
      <c r="D5" s="352"/>
      <c r="E5" s="352"/>
      <c r="F5" s="352"/>
      <c r="G5" s="352"/>
      <c r="H5" s="352"/>
      <c r="I5" s="352"/>
      <c r="J5" s="352"/>
    </row>
    <row r="6" spans="1:68" s="287" customFormat="1" ht="19.5" customHeight="1" x14ac:dyDescent="0.25">
      <c r="A6" s="353" t="s">
        <v>169</v>
      </c>
      <c r="B6" s="354"/>
      <c r="C6" s="354"/>
      <c r="D6" s="354"/>
      <c r="E6" s="354"/>
      <c r="F6" s="354"/>
      <c r="G6" s="354"/>
      <c r="H6" s="354"/>
      <c r="I6" s="354"/>
      <c r="J6" s="354"/>
    </row>
    <row r="7" spans="1:68" s="287" customFormat="1" ht="19.5" customHeight="1" x14ac:dyDescent="0.25">
      <c r="A7" s="353" t="s">
        <v>156</v>
      </c>
      <c r="B7" s="354"/>
      <c r="C7" s="354"/>
      <c r="D7" s="354"/>
      <c r="E7" s="354"/>
      <c r="F7" s="354"/>
      <c r="G7" s="354"/>
      <c r="H7" s="354"/>
      <c r="I7" s="354"/>
      <c r="J7" s="354"/>
    </row>
    <row r="8" spans="1:68" s="287" customFormat="1" ht="19.5" customHeight="1" x14ac:dyDescent="0.25">
      <c r="A8" s="353" t="s">
        <v>172</v>
      </c>
      <c r="B8" s="354"/>
      <c r="C8" s="354"/>
      <c r="D8" s="354"/>
      <c r="E8" s="354"/>
      <c r="F8" s="354"/>
      <c r="G8" s="354"/>
      <c r="H8" s="354"/>
      <c r="I8" s="354"/>
      <c r="J8" s="354"/>
    </row>
    <row r="9" spans="1:68" s="287" customFormat="1" ht="19.5" customHeight="1" x14ac:dyDescent="0.3">
      <c r="A9" s="351" t="s">
        <v>174</v>
      </c>
      <c r="B9" s="352"/>
      <c r="C9" s="352"/>
      <c r="D9" s="352"/>
      <c r="E9" s="352"/>
      <c r="F9" s="352"/>
      <c r="G9" s="352"/>
      <c r="H9" s="352"/>
      <c r="I9" s="352"/>
      <c r="J9" s="352"/>
    </row>
    <row r="10" spans="1:68" s="238" customFormat="1" ht="16.2" thickBot="1" x14ac:dyDescent="0.35">
      <c r="A10" s="306"/>
      <c r="C10" s="304"/>
      <c r="D10" s="307"/>
      <c r="G10" s="308"/>
      <c r="H10" s="308"/>
      <c r="I10" s="308"/>
      <c r="J10" s="308"/>
    </row>
    <row r="11" spans="1:68" ht="15.75" customHeight="1" x14ac:dyDescent="0.25">
      <c r="A11" s="341" t="s">
        <v>0</v>
      </c>
      <c r="B11" s="344" t="s">
        <v>154</v>
      </c>
      <c r="C11" s="347" t="s">
        <v>171</v>
      </c>
      <c r="D11" s="348"/>
      <c r="E11" s="330" t="s">
        <v>157</v>
      </c>
      <c r="F11" s="331"/>
      <c r="G11" s="331"/>
      <c r="H11" s="331"/>
      <c r="I11" s="331"/>
      <c r="J11" s="332"/>
      <c r="BI11" s="241"/>
      <c r="BJ11" s="241"/>
      <c r="BK11" s="241"/>
      <c r="BL11" s="241"/>
      <c r="BM11" s="241"/>
      <c r="BN11" s="241"/>
      <c r="BO11" s="241"/>
      <c r="BP11" s="241"/>
    </row>
    <row r="12" spans="1:68" ht="15.75" customHeight="1" x14ac:dyDescent="0.25">
      <c r="A12" s="342"/>
      <c r="B12" s="345"/>
      <c r="C12" s="349"/>
      <c r="D12" s="350"/>
      <c r="E12" s="333" t="s">
        <v>158</v>
      </c>
      <c r="F12" s="334"/>
      <c r="G12" s="335" t="s">
        <v>159</v>
      </c>
      <c r="H12" s="335"/>
      <c r="I12" s="335" t="s">
        <v>160</v>
      </c>
      <c r="J12" s="336"/>
      <c r="BI12" s="241"/>
      <c r="BJ12" s="241"/>
      <c r="BK12" s="241"/>
      <c r="BL12" s="241"/>
      <c r="BM12" s="241"/>
      <c r="BN12" s="241"/>
      <c r="BO12" s="241"/>
      <c r="BP12" s="241"/>
    </row>
    <row r="13" spans="1:68" s="247" customFormat="1" ht="15.6" thickBot="1" x14ac:dyDescent="0.3">
      <c r="A13" s="343"/>
      <c r="B13" s="346"/>
      <c r="C13" s="242" t="s">
        <v>161</v>
      </c>
      <c r="D13" s="243" t="s">
        <v>162</v>
      </c>
      <c r="E13" s="242" t="s">
        <v>161</v>
      </c>
      <c r="F13" s="244" t="s">
        <v>162</v>
      </c>
      <c r="G13" s="245" t="s">
        <v>161</v>
      </c>
      <c r="H13" s="244" t="s">
        <v>162</v>
      </c>
      <c r="I13" s="245" t="s">
        <v>161</v>
      </c>
      <c r="J13" s="243" t="s">
        <v>162</v>
      </c>
      <c r="K13" s="238"/>
      <c r="L13" s="238"/>
      <c r="M13" s="238"/>
      <c r="N13" s="238"/>
      <c r="O13" s="238"/>
      <c r="P13" s="238"/>
      <c r="Q13" s="238"/>
      <c r="R13" s="238"/>
      <c r="S13" s="309"/>
      <c r="T13" s="309"/>
      <c r="U13" s="309"/>
      <c r="V13" s="309"/>
      <c r="W13" s="309"/>
      <c r="X13" s="309"/>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09"/>
      <c r="AV13" s="309"/>
      <c r="AW13" s="309"/>
      <c r="AX13" s="309"/>
      <c r="AY13" s="309"/>
      <c r="AZ13" s="309"/>
      <c r="BA13" s="309"/>
      <c r="BB13" s="309"/>
      <c r="BC13" s="309"/>
      <c r="BD13" s="309"/>
      <c r="BE13" s="309"/>
      <c r="BF13" s="309"/>
      <c r="BG13" s="309"/>
      <c r="BH13" s="309"/>
      <c r="BI13" s="246"/>
      <c r="BJ13" s="246"/>
      <c r="BK13" s="246"/>
      <c r="BL13" s="246"/>
      <c r="BM13" s="246"/>
      <c r="BN13" s="246"/>
      <c r="BO13" s="246"/>
      <c r="BP13" s="246"/>
    </row>
    <row r="14" spans="1:68" s="293" customFormat="1" ht="39.9" customHeight="1" x14ac:dyDescent="0.3">
      <c r="A14" s="289">
        <v>2</v>
      </c>
      <c r="B14" s="290" t="s">
        <v>170</v>
      </c>
      <c r="C14" s="248"/>
      <c r="D14" s="249"/>
      <c r="E14" s="250"/>
      <c r="F14" s="250"/>
      <c r="G14" s="250"/>
      <c r="H14" s="250"/>
      <c r="I14" s="250"/>
      <c r="J14" s="294"/>
      <c r="K14" s="291"/>
      <c r="L14" s="291"/>
      <c r="M14" s="291"/>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291"/>
      <c r="AK14" s="291"/>
      <c r="AL14" s="291"/>
      <c r="AM14" s="291"/>
      <c r="AN14" s="291"/>
      <c r="AO14" s="291"/>
      <c r="AP14" s="291"/>
      <c r="AQ14" s="291"/>
      <c r="AR14" s="291"/>
      <c r="AS14" s="291"/>
      <c r="AT14" s="291"/>
      <c r="AU14" s="291"/>
      <c r="AV14" s="291"/>
      <c r="AW14" s="291"/>
      <c r="AX14" s="291"/>
      <c r="AY14" s="291"/>
      <c r="AZ14" s="291"/>
      <c r="BA14" s="291"/>
      <c r="BB14" s="291"/>
      <c r="BC14" s="291"/>
      <c r="BD14" s="291"/>
      <c r="BE14" s="291"/>
      <c r="BF14" s="291"/>
      <c r="BG14" s="291"/>
      <c r="BH14" s="291"/>
      <c r="BI14" s="292"/>
      <c r="BJ14" s="292"/>
      <c r="BK14" s="292"/>
      <c r="BL14" s="292"/>
      <c r="BM14" s="292"/>
      <c r="BN14" s="292"/>
      <c r="BO14" s="292"/>
      <c r="BP14" s="292"/>
    </row>
    <row r="15" spans="1:68" ht="20.25" customHeight="1" x14ac:dyDescent="0.3">
      <c r="A15" s="251" t="s">
        <v>15</v>
      </c>
      <c r="B15" s="257" t="str">
        <f>VLOOKUP($A15,'[1]ORÇAMENTO NÃO DESON'!$B$14:$N$146,3,FALSE)</f>
        <v>SERVIÇOS PRELIMINARES / CANTEIRO / FINAIS</v>
      </c>
      <c r="C15" s="252"/>
      <c r="D15" s="253"/>
      <c r="E15" s="258"/>
      <c r="F15" s="288"/>
      <c r="G15" s="259"/>
      <c r="H15" s="288"/>
      <c r="I15" s="259"/>
      <c r="J15" s="295"/>
      <c r="BI15" s="241"/>
      <c r="BJ15" s="241"/>
      <c r="BK15" s="241"/>
      <c r="BL15" s="241"/>
      <c r="BM15" s="241"/>
      <c r="BN15" s="241"/>
      <c r="BO15" s="241"/>
      <c r="BP15" s="241"/>
    </row>
    <row r="16" spans="1:68" ht="20.25" customHeight="1" x14ac:dyDescent="0.3">
      <c r="A16" s="251" t="s">
        <v>16</v>
      </c>
      <c r="B16" s="257" t="str">
        <f>VLOOKUP($A16,'[1]ORÇAMENTO NÃO DESON'!$B$14:$N$146,3,FALSE)</f>
        <v>DEMOLIÇÕES E RETIRADAS</v>
      </c>
      <c r="C16" s="252"/>
      <c r="D16" s="253"/>
      <c r="E16" s="258"/>
      <c r="F16" s="288"/>
      <c r="G16" s="259"/>
      <c r="H16" s="288"/>
      <c r="I16" s="259"/>
      <c r="J16" s="295"/>
      <c r="BI16" s="241"/>
      <c r="BJ16" s="241"/>
      <c r="BK16" s="241"/>
      <c r="BL16" s="241"/>
      <c r="BM16" s="241"/>
      <c r="BN16" s="241"/>
      <c r="BO16" s="241"/>
      <c r="BP16" s="241"/>
    </row>
    <row r="17" spans="1:68" ht="20.25" customHeight="1" x14ac:dyDescent="0.3">
      <c r="A17" s="251" t="s">
        <v>17</v>
      </c>
      <c r="B17" s="257" t="str">
        <f>VLOOKUP($A17,'[1]ORÇAMENTO NÃO DESON'!$B$14:$N$146,3,FALSE)</f>
        <v>REVESTIMENTOS DE PISO</v>
      </c>
      <c r="C17" s="252"/>
      <c r="D17" s="253"/>
      <c r="E17" s="258"/>
      <c r="F17" s="288"/>
      <c r="G17" s="259"/>
      <c r="H17" s="288"/>
      <c r="I17" s="259"/>
      <c r="J17" s="295"/>
      <c r="BI17" s="241"/>
      <c r="BJ17" s="241"/>
      <c r="BK17" s="241"/>
      <c r="BL17" s="241"/>
      <c r="BM17" s="241"/>
      <c r="BN17" s="241"/>
      <c r="BO17" s="241"/>
      <c r="BP17" s="241"/>
    </row>
    <row r="18" spans="1:68" ht="20.25" customHeight="1" x14ac:dyDescent="0.3">
      <c r="A18" s="251" t="s">
        <v>18</v>
      </c>
      <c r="B18" s="257" t="str">
        <f>VLOOKUP($A18,'[1]ORÇAMENTO NÃO DESON'!$B$14:$N$146,3,FALSE)</f>
        <v xml:space="preserve">INSTALAÇÕES ELÉTRICAS EM BAIXA TENSÃO </v>
      </c>
      <c r="C18" s="252"/>
      <c r="D18" s="253"/>
      <c r="E18" s="258"/>
      <c r="F18" s="288"/>
      <c r="G18" s="259"/>
      <c r="H18" s="288"/>
      <c r="I18" s="259"/>
      <c r="J18" s="295"/>
      <c r="BI18" s="241"/>
      <c r="BJ18" s="241"/>
      <c r="BK18" s="241"/>
      <c r="BL18" s="241"/>
      <c r="BM18" s="241"/>
      <c r="BN18" s="241"/>
      <c r="BO18" s="241"/>
      <c r="BP18" s="241"/>
    </row>
    <row r="19" spans="1:68" ht="20.25" customHeight="1" x14ac:dyDescent="0.3">
      <c r="A19" s="251" t="s">
        <v>19</v>
      </c>
      <c r="B19" s="257" t="str">
        <f>VLOOKUP($A19,'[1]ORÇAMENTO NÃO DESON'!$B$14:$N$146,3,FALSE)</f>
        <v>FORRO</v>
      </c>
      <c r="C19" s="252"/>
      <c r="D19" s="253"/>
      <c r="E19" s="258"/>
      <c r="F19" s="288"/>
      <c r="G19" s="259"/>
      <c r="H19" s="288"/>
      <c r="I19" s="259"/>
      <c r="J19" s="295"/>
      <c r="BI19" s="241"/>
      <c r="BJ19" s="241"/>
      <c r="BK19" s="241"/>
      <c r="BL19" s="241"/>
      <c r="BM19" s="241"/>
      <c r="BN19" s="241"/>
      <c r="BO19" s="241"/>
      <c r="BP19" s="241"/>
    </row>
    <row r="20" spans="1:68" ht="20.25" customHeight="1" x14ac:dyDescent="0.3">
      <c r="A20" s="251" t="s">
        <v>20</v>
      </c>
      <c r="B20" s="257" t="str">
        <f>VLOOKUP($A20,'[1]ORÇAMENTO NÃO DESON'!$B$14:$N$146,3,FALSE)</f>
        <v>PAREDES DIVISÓRIAS E ISOLAMENTO ACUSTICO</v>
      </c>
      <c r="C20" s="252"/>
      <c r="D20" s="253"/>
      <c r="E20" s="258"/>
      <c r="F20" s="288"/>
      <c r="G20" s="259"/>
      <c r="H20" s="288"/>
      <c r="I20" s="259"/>
      <c r="J20" s="295"/>
      <c r="BI20" s="241"/>
      <c r="BJ20" s="241"/>
      <c r="BK20" s="241"/>
      <c r="BL20" s="241"/>
      <c r="BM20" s="241"/>
      <c r="BN20" s="241"/>
      <c r="BO20" s="241"/>
      <c r="BP20" s="241"/>
    </row>
    <row r="21" spans="1:68" ht="20.25" customHeight="1" x14ac:dyDescent="0.3">
      <c r="A21" s="251" t="s">
        <v>21</v>
      </c>
      <c r="B21" s="257" t="str">
        <f>VLOOKUP($A21,'[1]ORÇAMENTO NÃO DESON'!$B$14:$N$146,3,FALSE)</f>
        <v>PINTURA</v>
      </c>
      <c r="C21" s="252"/>
      <c r="D21" s="253"/>
      <c r="E21" s="258"/>
      <c r="F21" s="288"/>
      <c r="G21" s="259"/>
      <c r="H21" s="288"/>
      <c r="I21" s="259"/>
      <c r="J21" s="295"/>
      <c r="BI21" s="241"/>
      <c r="BJ21" s="241"/>
      <c r="BK21" s="241"/>
      <c r="BL21" s="241"/>
      <c r="BM21" s="241"/>
      <c r="BN21" s="241"/>
      <c r="BO21" s="241"/>
      <c r="BP21" s="241"/>
    </row>
    <row r="22" spans="1:68" ht="20.25" customHeight="1" x14ac:dyDescent="0.3">
      <c r="A22" s="251" t="s">
        <v>122</v>
      </c>
      <c r="B22" s="257" t="str">
        <f>VLOOKUP($A22,'[1]ORÇAMENTO NÃO DESON'!$B$14:$N$146,3,FALSE)</f>
        <v>HIDRAULICA</v>
      </c>
      <c r="C22" s="252"/>
      <c r="D22" s="253"/>
      <c r="E22" s="258"/>
      <c r="F22" s="288"/>
      <c r="G22" s="259"/>
      <c r="H22" s="288"/>
      <c r="I22" s="259"/>
      <c r="J22" s="295"/>
      <c r="BI22" s="241"/>
      <c r="BJ22" s="241"/>
      <c r="BK22" s="241"/>
      <c r="BL22" s="241"/>
      <c r="BM22" s="241"/>
      <c r="BN22" s="241"/>
      <c r="BO22" s="241"/>
      <c r="BP22" s="241"/>
    </row>
    <row r="23" spans="1:68" ht="20.25" customHeight="1" x14ac:dyDescent="0.3">
      <c r="A23" s="251" t="s">
        <v>155</v>
      </c>
      <c r="B23" s="257" t="str">
        <f>VLOOKUP($A23,'[1]ORÇAMENTO NÃO DESON'!$B$14:$N$146,3,FALSE)</f>
        <v>SISTEMA DE CLIMATIZAÇÃO - CONFORME PROJETO</v>
      </c>
      <c r="C23" s="252"/>
      <c r="D23" s="253"/>
      <c r="E23" s="258"/>
      <c r="F23" s="288"/>
      <c r="G23" s="259"/>
      <c r="H23" s="288"/>
      <c r="I23" s="259"/>
      <c r="J23" s="295"/>
      <c r="BI23" s="241"/>
      <c r="BJ23" s="241"/>
      <c r="BK23" s="241"/>
      <c r="BL23" s="241"/>
      <c r="BM23" s="241"/>
      <c r="BN23" s="241"/>
      <c r="BO23" s="241"/>
      <c r="BP23" s="241"/>
    </row>
    <row r="24" spans="1:68" ht="20.25" customHeight="1" x14ac:dyDescent="0.3">
      <c r="A24" s="251"/>
      <c r="B24" s="257"/>
      <c r="C24" s="252"/>
      <c r="D24" s="253"/>
      <c r="E24" s="258"/>
      <c r="F24" s="288"/>
      <c r="G24" s="259"/>
      <c r="H24" s="288"/>
      <c r="I24" s="259"/>
      <c r="J24" s="295"/>
      <c r="BI24" s="241"/>
      <c r="BJ24" s="241"/>
      <c r="BK24" s="241"/>
      <c r="BL24" s="241"/>
      <c r="BM24" s="241"/>
      <c r="BN24" s="241"/>
      <c r="BO24" s="241"/>
      <c r="BP24" s="241"/>
    </row>
    <row r="25" spans="1:68" ht="20.100000000000001" customHeight="1" thickBot="1" x14ac:dyDescent="0.35">
      <c r="A25" s="251"/>
      <c r="B25" s="260"/>
      <c r="C25" s="252"/>
      <c r="D25" s="253"/>
      <c r="E25" s="254"/>
      <c r="F25" s="255"/>
      <c r="G25" s="256"/>
      <c r="H25" s="255"/>
      <c r="I25" s="256"/>
      <c r="J25" s="296"/>
      <c r="BI25" s="241"/>
      <c r="BJ25" s="241"/>
      <c r="BK25" s="241"/>
      <c r="BL25" s="241"/>
      <c r="BM25" s="241"/>
      <c r="BN25" s="241"/>
      <c r="BO25" s="241"/>
      <c r="BP25" s="241"/>
    </row>
    <row r="26" spans="1:68" ht="24.9" customHeight="1" x14ac:dyDescent="0.3">
      <c r="A26" s="337" t="s">
        <v>163</v>
      </c>
      <c r="B26" s="338"/>
      <c r="C26" s="261"/>
      <c r="D26" s="262"/>
      <c r="E26" s="261"/>
      <c r="F26" s="262"/>
      <c r="G26" s="261"/>
      <c r="H26" s="262"/>
      <c r="I26" s="261"/>
      <c r="J26" s="262"/>
      <c r="BI26" s="241"/>
      <c r="BJ26" s="241"/>
      <c r="BK26" s="241"/>
      <c r="BL26" s="241"/>
      <c r="BM26" s="241"/>
      <c r="BN26" s="241"/>
      <c r="BO26" s="241"/>
      <c r="BP26" s="241"/>
    </row>
    <row r="27" spans="1:68" ht="24.9" customHeight="1" x14ac:dyDescent="0.25">
      <c r="A27" s="339" t="s">
        <v>164</v>
      </c>
      <c r="B27" s="340"/>
      <c r="C27" s="263"/>
      <c r="D27" s="264"/>
      <c r="E27" s="265"/>
      <c r="F27" s="266"/>
      <c r="G27" s="267"/>
      <c r="H27" s="266"/>
      <c r="I27" s="267"/>
      <c r="J27" s="264"/>
      <c r="BI27" s="241"/>
      <c r="BJ27" s="241"/>
      <c r="BK27" s="241"/>
      <c r="BL27" s="241"/>
      <c r="BM27" s="241"/>
      <c r="BN27" s="241"/>
      <c r="BO27" s="241"/>
      <c r="BP27" s="241"/>
    </row>
    <row r="28" spans="1:68" ht="24.9" customHeight="1" thickBot="1" x14ac:dyDescent="0.3">
      <c r="A28" s="328" t="s">
        <v>165</v>
      </c>
      <c r="B28" s="329"/>
      <c r="C28" s="268"/>
      <c r="D28" s="269"/>
      <c r="E28" s="270"/>
      <c r="F28" s="271"/>
      <c r="G28" s="272"/>
      <c r="H28" s="271"/>
      <c r="I28" s="272"/>
      <c r="J28" s="269"/>
      <c r="BI28" s="241"/>
      <c r="BJ28" s="241"/>
      <c r="BK28" s="241"/>
      <c r="BL28" s="241"/>
      <c r="BM28" s="241"/>
      <c r="BN28" s="241"/>
      <c r="BO28" s="241"/>
      <c r="BP28" s="241"/>
    </row>
    <row r="29" spans="1:68" x14ac:dyDescent="0.25">
      <c r="A29" s="273"/>
      <c r="B29" s="274"/>
      <c r="C29" s="275"/>
      <c r="D29" s="276"/>
      <c r="E29" s="275"/>
      <c r="F29" s="276"/>
      <c r="G29" s="276"/>
      <c r="H29" s="276"/>
      <c r="I29" s="276"/>
      <c r="J29" s="297"/>
      <c r="BI29" s="241"/>
      <c r="BJ29" s="241"/>
      <c r="BK29" s="241"/>
      <c r="BL29" s="241"/>
      <c r="BM29" s="241"/>
      <c r="BN29" s="241"/>
      <c r="BO29" s="241"/>
      <c r="BP29" s="241"/>
    </row>
    <row r="30" spans="1:68" x14ac:dyDescent="0.25">
      <c r="A30" s="277"/>
      <c r="B30" s="278" t="s">
        <v>166</v>
      </c>
      <c r="C30" s="279"/>
      <c r="D30" s="278"/>
      <c r="E30" s="279"/>
      <c r="F30" s="278"/>
      <c r="G30" s="239"/>
      <c r="H30" s="278"/>
      <c r="I30" s="239"/>
      <c r="J30" s="298"/>
      <c r="BI30" s="241"/>
      <c r="BJ30" s="241"/>
      <c r="BK30" s="241"/>
      <c r="BL30" s="241"/>
      <c r="BM30" s="241"/>
      <c r="BN30" s="241"/>
      <c r="BO30" s="241"/>
      <c r="BP30" s="241"/>
    </row>
    <row r="31" spans="1:68" x14ac:dyDescent="0.25">
      <c r="A31" s="280"/>
      <c r="B31" s="278" t="s">
        <v>167</v>
      </c>
      <c r="C31" s="278"/>
      <c r="D31" s="278"/>
      <c r="E31" s="279"/>
      <c r="F31" s="278"/>
      <c r="G31" s="278"/>
      <c r="H31" s="278"/>
      <c r="I31" s="278"/>
      <c r="J31" s="298"/>
      <c r="BI31" s="241"/>
      <c r="BJ31" s="241"/>
      <c r="BK31" s="241"/>
      <c r="BL31" s="241"/>
      <c r="BM31" s="241"/>
      <c r="BN31" s="241"/>
      <c r="BO31" s="241"/>
      <c r="BP31" s="241"/>
    </row>
    <row r="32" spans="1:68" x14ac:dyDescent="0.25">
      <c r="A32" s="277"/>
      <c r="B32" s="281" t="s">
        <v>168</v>
      </c>
      <c r="C32" s="279"/>
      <c r="D32" s="278"/>
      <c r="F32" s="278"/>
      <c r="G32" s="279"/>
      <c r="H32" s="278"/>
      <c r="I32" s="279"/>
      <c r="J32" s="298"/>
      <c r="BI32" s="241"/>
      <c r="BJ32" s="241"/>
      <c r="BK32" s="241"/>
      <c r="BL32" s="241"/>
      <c r="BM32" s="241"/>
      <c r="BN32" s="241"/>
      <c r="BO32" s="241"/>
      <c r="BP32" s="241"/>
    </row>
    <row r="33" spans="1:68" ht="15.6" thickBot="1" x14ac:dyDescent="0.3">
      <c r="A33" s="283"/>
      <c r="B33" s="284"/>
      <c r="C33" s="285"/>
      <c r="D33" s="286"/>
      <c r="E33" s="285"/>
      <c r="F33" s="286"/>
      <c r="G33" s="284"/>
      <c r="H33" s="286"/>
      <c r="I33" s="284"/>
      <c r="J33" s="299"/>
      <c r="BI33" s="241"/>
      <c r="BJ33" s="241"/>
      <c r="BK33" s="241"/>
      <c r="BL33" s="241"/>
      <c r="BM33" s="241"/>
      <c r="BN33" s="241"/>
      <c r="BO33" s="241"/>
      <c r="BP33" s="241"/>
    </row>
    <row r="34" spans="1:68" s="238" customFormat="1" x14ac:dyDescent="0.25">
      <c r="C34" s="310"/>
      <c r="D34" s="308"/>
      <c r="E34" s="310"/>
      <c r="F34" s="308"/>
      <c r="G34" s="308"/>
      <c r="H34" s="308"/>
      <c r="I34" s="308"/>
      <c r="J34" s="308"/>
    </row>
    <row r="35" spans="1:68" s="238" customFormat="1" x14ac:dyDescent="0.25">
      <c r="C35" s="310"/>
      <c r="D35" s="308"/>
      <c r="E35" s="310"/>
      <c r="F35" s="308"/>
      <c r="G35" s="308"/>
      <c r="H35" s="308"/>
      <c r="I35" s="308"/>
      <c r="J35" s="308"/>
    </row>
    <row r="36" spans="1:68" s="238" customFormat="1" x14ac:dyDescent="0.25">
      <c r="C36" s="310"/>
      <c r="D36" s="308"/>
      <c r="E36" s="310"/>
      <c r="F36" s="308"/>
      <c r="G36" s="308"/>
      <c r="H36" s="308"/>
      <c r="I36" s="308"/>
      <c r="J36" s="308"/>
    </row>
    <row r="37" spans="1:68" s="238" customFormat="1" x14ac:dyDescent="0.25">
      <c r="C37" s="310"/>
      <c r="D37" s="308"/>
      <c r="E37" s="310"/>
      <c r="F37" s="308"/>
      <c r="G37" s="308"/>
      <c r="H37" s="308"/>
      <c r="I37" s="308"/>
      <c r="J37" s="308"/>
    </row>
    <row r="38" spans="1:68" s="238" customFormat="1" x14ac:dyDescent="0.25">
      <c r="C38" s="310"/>
      <c r="D38" s="308"/>
      <c r="E38" s="310"/>
      <c r="F38" s="308"/>
      <c r="G38" s="308"/>
      <c r="H38" s="308"/>
      <c r="I38" s="308"/>
      <c r="J38" s="308"/>
    </row>
    <row r="39" spans="1:68" s="238" customFormat="1" x14ac:dyDescent="0.25">
      <c r="C39" s="310"/>
      <c r="D39" s="308"/>
      <c r="E39" s="310"/>
      <c r="F39" s="308"/>
      <c r="G39" s="308"/>
      <c r="H39" s="308"/>
      <c r="I39" s="308"/>
      <c r="J39" s="308"/>
    </row>
    <row r="40" spans="1:68" s="238" customFormat="1" x14ac:dyDescent="0.25">
      <c r="C40" s="310"/>
      <c r="D40" s="308"/>
      <c r="E40" s="310"/>
      <c r="F40" s="308"/>
      <c r="G40" s="308"/>
      <c r="H40" s="308"/>
      <c r="I40" s="308"/>
      <c r="J40" s="308"/>
    </row>
    <row r="41" spans="1:68" s="238" customFormat="1" x14ac:dyDescent="0.25">
      <c r="C41" s="310"/>
      <c r="D41" s="308"/>
      <c r="E41" s="310"/>
      <c r="F41" s="308"/>
      <c r="G41" s="308"/>
      <c r="H41" s="308"/>
      <c r="I41" s="308"/>
      <c r="J41" s="308"/>
    </row>
    <row r="42" spans="1:68" s="238" customFormat="1" x14ac:dyDescent="0.25">
      <c r="C42" s="310"/>
      <c r="D42" s="308"/>
      <c r="E42" s="310"/>
      <c r="F42" s="308"/>
      <c r="G42" s="308"/>
      <c r="H42" s="308"/>
      <c r="I42" s="308"/>
      <c r="J42" s="308"/>
    </row>
    <row r="43" spans="1:68" s="238" customFormat="1" x14ac:dyDescent="0.25">
      <c r="C43" s="310"/>
      <c r="D43" s="308"/>
      <c r="E43" s="310"/>
      <c r="F43" s="308"/>
      <c r="G43" s="308"/>
      <c r="H43" s="308"/>
      <c r="I43" s="308"/>
      <c r="J43" s="308"/>
    </row>
    <row r="44" spans="1:68" s="238" customFormat="1" x14ac:dyDescent="0.25">
      <c r="C44" s="310"/>
      <c r="D44" s="308"/>
      <c r="E44" s="310"/>
      <c r="F44" s="308"/>
      <c r="G44" s="308"/>
      <c r="H44" s="308"/>
      <c r="I44" s="308"/>
      <c r="J44" s="308"/>
    </row>
    <row r="45" spans="1:68" s="238" customFormat="1" x14ac:dyDescent="0.25">
      <c r="C45" s="310"/>
      <c r="D45" s="308"/>
      <c r="E45" s="310"/>
      <c r="F45" s="308"/>
      <c r="G45" s="308"/>
      <c r="H45" s="308"/>
      <c r="I45" s="308"/>
      <c r="J45" s="308"/>
    </row>
    <row r="46" spans="1:68" s="238" customFormat="1" x14ac:dyDescent="0.25">
      <c r="C46" s="310"/>
      <c r="D46" s="308"/>
      <c r="E46" s="310"/>
      <c r="F46" s="308"/>
      <c r="G46" s="308"/>
      <c r="H46" s="308"/>
      <c r="I46" s="308"/>
      <c r="J46" s="308"/>
    </row>
    <row r="47" spans="1:68" s="238" customFormat="1" x14ac:dyDescent="0.25">
      <c r="C47" s="310"/>
      <c r="D47" s="308"/>
      <c r="E47" s="310"/>
      <c r="F47" s="308"/>
      <c r="G47" s="308"/>
      <c r="H47" s="308"/>
      <c r="I47" s="308"/>
      <c r="J47" s="308"/>
    </row>
    <row r="48" spans="1:68" s="238" customFormat="1" x14ac:dyDescent="0.25">
      <c r="C48" s="310"/>
      <c r="D48" s="308"/>
      <c r="E48" s="310"/>
      <c r="F48" s="308"/>
      <c r="G48" s="308"/>
      <c r="H48" s="308"/>
      <c r="I48" s="308"/>
      <c r="J48" s="308"/>
    </row>
    <row r="49" spans="3:10" s="238" customFormat="1" x14ac:dyDescent="0.25">
      <c r="C49" s="310"/>
      <c r="D49" s="308"/>
      <c r="E49" s="310"/>
      <c r="F49" s="308"/>
      <c r="G49" s="308"/>
      <c r="H49" s="308"/>
      <c r="I49" s="308"/>
      <c r="J49" s="308"/>
    </row>
    <row r="50" spans="3:10" s="238" customFormat="1" x14ac:dyDescent="0.25">
      <c r="C50" s="310"/>
      <c r="D50" s="308"/>
      <c r="E50" s="310"/>
      <c r="F50" s="308"/>
      <c r="G50" s="308"/>
      <c r="H50" s="308"/>
      <c r="I50" s="308"/>
      <c r="J50" s="308"/>
    </row>
    <row r="51" spans="3:10" s="238" customFormat="1" x14ac:dyDescent="0.25">
      <c r="C51" s="310"/>
      <c r="D51" s="308"/>
      <c r="E51" s="310"/>
      <c r="F51" s="308"/>
      <c r="G51" s="308"/>
      <c r="H51" s="308"/>
      <c r="I51" s="308"/>
      <c r="J51" s="308"/>
    </row>
    <row r="52" spans="3:10" s="238" customFormat="1" x14ac:dyDescent="0.25">
      <c r="C52" s="310"/>
      <c r="D52" s="308"/>
      <c r="E52" s="310"/>
      <c r="F52" s="308"/>
      <c r="G52" s="308"/>
      <c r="H52" s="308"/>
      <c r="I52" s="308"/>
      <c r="J52" s="308"/>
    </row>
    <row r="53" spans="3:10" s="238" customFormat="1" x14ac:dyDescent="0.25">
      <c r="C53" s="310"/>
      <c r="D53" s="308"/>
      <c r="E53" s="310"/>
      <c r="F53" s="308"/>
      <c r="G53" s="308"/>
      <c r="H53" s="308"/>
      <c r="I53" s="308"/>
      <c r="J53" s="308"/>
    </row>
    <row r="54" spans="3:10" s="238" customFormat="1" x14ac:dyDescent="0.25">
      <c r="C54" s="310"/>
      <c r="D54" s="308"/>
      <c r="E54" s="310"/>
      <c r="F54" s="308"/>
      <c r="G54" s="308"/>
      <c r="H54" s="308"/>
      <c r="I54" s="308"/>
      <c r="J54" s="308"/>
    </row>
    <row r="55" spans="3:10" s="238" customFormat="1" x14ac:dyDescent="0.25">
      <c r="C55" s="310"/>
      <c r="D55" s="308"/>
      <c r="E55" s="310"/>
      <c r="F55" s="308"/>
      <c r="G55" s="308"/>
      <c r="H55" s="308"/>
      <c r="I55" s="308"/>
      <c r="J55" s="308"/>
    </row>
    <row r="56" spans="3:10" s="238" customFormat="1" x14ac:dyDescent="0.25">
      <c r="C56" s="310"/>
      <c r="D56" s="308"/>
      <c r="E56" s="310"/>
      <c r="F56" s="308"/>
      <c r="G56" s="308"/>
      <c r="H56" s="308"/>
      <c r="I56" s="308"/>
      <c r="J56" s="308"/>
    </row>
    <row r="57" spans="3:10" s="238" customFormat="1" x14ac:dyDescent="0.25">
      <c r="C57" s="310"/>
      <c r="D57" s="308"/>
      <c r="E57" s="310"/>
      <c r="F57" s="308"/>
      <c r="G57" s="308"/>
      <c r="H57" s="308"/>
      <c r="I57" s="308"/>
      <c r="J57" s="308"/>
    </row>
    <row r="58" spans="3:10" s="238" customFormat="1" x14ac:dyDescent="0.25">
      <c r="C58" s="310"/>
      <c r="D58" s="308"/>
      <c r="E58" s="310"/>
      <c r="F58" s="308"/>
      <c r="G58" s="308"/>
      <c r="H58" s="308"/>
      <c r="I58" s="308"/>
      <c r="J58" s="308"/>
    </row>
    <row r="59" spans="3:10" s="238" customFormat="1" x14ac:dyDescent="0.25">
      <c r="C59" s="310"/>
      <c r="D59" s="308"/>
      <c r="E59" s="310"/>
      <c r="F59" s="308"/>
      <c r="G59" s="308"/>
      <c r="H59" s="308"/>
      <c r="I59" s="308"/>
      <c r="J59" s="308"/>
    </row>
    <row r="60" spans="3:10" s="238" customFormat="1" x14ac:dyDescent="0.25">
      <c r="C60" s="310"/>
      <c r="D60" s="308"/>
      <c r="E60" s="310"/>
      <c r="F60" s="308"/>
      <c r="G60" s="308"/>
      <c r="H60" s="308"/>
      <c r="I60" s="308"/>
      <c r="J60" s="308"/>
    </row>
    <row r="61" spans="3:10" s="238" customFormat="1" x14ac:dyDescent="0.25">
      <c r="C61" s="310"/>
      <c r="D61" s="308"/>
      <c r="E61" s="310"/>
      <c r="F61" s="308"/>
      <c r="G61" s="308"/>
      <c r="H61" s="308"/>
      <c r="I61" s="308"/>
      <c r="J61" s="308"/>
    </row>
    <row r="62" spans="3:10" s="238" customFormat="1" x14ac:dyDescent="0.25">
      <c r="C62" s="310"/>
      <c r="D62" s="308"/>
      <c r="E62" s="310"/>
      <c r="F62" s="308"/>
      <c r="G62" s="308"/>
      <c r="H62" s="308"/>
      <c r="I62" s="308"/>
      <c r="J62" s="308"/>
    </row>
    <row r="63" spans="3:10" s="238" customFormat="1" x14ac:dyDescent="0.25">
      <c r="C63" s="310"/>
      <c r="D63" s="308"/>
      <c r="E63" s="310"/>
      <c r="F63" s="308"/>
      <c r="G63" s="308"/>
      <c r="H63" s="308"/>
      <c r="I63" s="308"/>
      <c r="J63" s="308"/>
    </row>
    <row r="64" spans="3:10" s="238" customFormat="1" x14ac:dyDescent="0.25">
      <c r="C64" s="310"/>
      <c r="D64" s="308"/>
      <c r="E64" s="310"/>
      <c r="F64" s="308"/>
      <c r="G64" s="308"/>
      <c r="H64" s="308"/>
      <c r="I64" s="308"/>
      <c r="J64" s="308"/>
    </row>
    <row r="65" spans="3:10" s="238" customFormat="1" x14ac:dyDescent="0.25">
      <c r="C65" s="310"/>
      <c r="D65" s="308"/>
      <c r="E65" s="310"/>
      <c r="F65" s="308"/>
      <c r="G65" s="308"/>
      <c r="H65" s="308"/>
      <c r="I65" s="308"/>
      <c r="J65" s="308"/>
    </row>
    <row r="66" spans="3:10" s="238" customFormat="1" x14ac:dyDescent="0.25">
      <c r="C66" s="310"/>
      <c r="D66" s="308"/>
      <c r="E66" s="310"/>
      <c r="F66" s="308"/>
      <c r="G66" s="308"/>
      <c r="H66" s="308"/>
      <c r="I66" s="308"/>
      <c r="J66" s="308"/>
    </row>
    <row r="67" spans="3:10" s="238" customFormat="1" x14ac:dyDescent="0.25">
      <c r="C67" s="310"/>
      <c r="D67" s="308"/>
      <c r="E67" s="310"/>
      <c r="F67" s="308"/>
      <c r="G67" s="308"/>
      <c r="H67" s="308"/>
      <c r="I67" s="308"/>
      <c r="J67" s="308"/>
    </row>
    <row r="68" spans="3:10" s="238" customFormat="1" x14ac:dyDescent="0.25">
      <c r="C68" s="310"/>
      <c r="D68" s="308"/>
      <c r="E68" s="310"/>
      <c r="F68" s="308"/>
      <c r="G68" s="308"/>
      <c r="H68" s="308"/>
      <c r="I68" s="308"/>
      <c r="J68" s="308"/>
    </row>
    <row r="69" spans="3:10" s="238" customFormat="1" x14ac:dyDescent="0.25">
      <c r="C69" s="310"/>
      <c r="D69" s="308"/>
      <c r="E69" s="310"/>
      <c r="F69" s="308"/>
      <c r="G69" s="308"/>
      <c r="H69" s="308"/>
      <c r="I69" s="308"/>
      <c r="J69" s="308"/>
    </row>
    <row r="70" spans="3:10" s="238" customFormat="1" x14ac:dyDescent="0.25">
      <c r="C70" s="310"/>
      <c r="D70" s="308"/>
      <c r="E70" s="310"/>
      <c r="F70" s="308"/>
      <c r="G70" s="308"/>
      <c r="H70" s="308"/>
      <c r="I70" s="308"/>
      <c r="J70" s="308"/>
    </row>
    <row r="71" spans="3:10" s="238" customFormat="1" x14ac:dyDescent="0.25">
      <c r="C71" s="310"/>
      <c r="D71" s="308"/>
      <c r="E71" s="310"/>
      <c r="F71" s="308"/>
      <c r="G71" s="308"/>
      <c r="H71" s="308"/>
      <c r="I71" s="308"/>
      <c r="J71" s="308"/>
    </row>
    <row r="72" spans="3:10" s="238" customFormat="1" x14ac:dyDescent="0.25">
      <c r="C72" s="310"/>
      <c r="D72" s="308"/>
      <c r="E72" s="310"/>
      <c r="F72" s="308"/>
      <c r="G72" s="308"/>
      <c r="H72" s="308"/>
      <c r="I72" s="308"/>
      <c r="J72" s="308"/>
    </row>
    <row r="73" spans="3:10" s="238" customFormat="1" x14ac:dyDescent="0.25">
      <c r="C73" s="310"/>
      <c r="D73" s="308"/>
      <c r="E73" s="310"/>
      <c r="F73" s="308"/>
      <c r="G73" s="308"/>
      <c r="H73" s="308"/>
      <c r="I73" s="308"/>
      <c r="J73" s="308"/>
    </row>
    <row r="74" spans="3:10" s="238" customFormat="1" x14ac:dyDescent="0.25">
      <c r="C74" s="310"/>
      <c r="D74" s="308"/>
      <c r="E74" s="310"/>
      <c r="F74" s="308"/>
      <c r="G74" s="308"/>
      <c r="H74" s="308"/>
      <c r="I74" s="308"/>
      <c r="J74" s="308"/>
    </row>
    <row r="75" spans="3:10" s="238" customFormat="1" x14ac:dyDescent="0.25">
      <c r="C75" s="310"/>
      <c r="D75" s="308"/>
      <c r="E75" s="310"/>
      <c r="F75" s="308"/>
      <c r="G75" s="308"/>
      <c r="H75" s="308"/>
      <c r="I75" s="308"/>
      <c r="J75" s="308"/>
    </row>
    <row r="76" spans="3:10" s="238" customFormat="1" x14ac:dyDescent="0.25">
      <c r="C76" s="310"/>
      <c r="D76" s="308"/>
      <c r="E76" s="310"/>
      <c r="F76" s="308"/>
      <c r="G76" s="308"/>
      <c r="H76" s="308"/>
      <c r="I76" s="308"/>
      <c r="J76" s="308"/>
    </row>
    <row r="77" spans="3:10" s="238" customFormat="1" x14ac:dyDescent="0.25">
      <c r="C77" s="310"/>
      <c r="D77" s="308"/>
      <c r="E77" s="310"/>
      <c r="F77" s="308"/>
      <c r="G77" s="308"/>
      <c r="H77" s="308"/>
      <c r="I77" s="308"/>
      <c r="J77" s="308"/>
    </row>
    <row r="78" spans="3:10" s="238" customFormat="1" x14ac:dyDescent="0.25">
      <c r="C78" s="310"/>
      <c r="D78" s="308"/>
      <c r="E78" s="310"/>
      <c r="F78" s="308"/>
      <c r="G78" s="308"/>
      <c r="H78" s="308"/>
      <c r="I78" s="308"/>
      <c r="J78" s="308"/>
    </row>
    <row r="79" spans="3:10" s="238" customFormat="1" x14ac:dyDescent="0.25">
      <c r="C79" s="310"/>
      <c r="D79" s="308"/>
      <c r="E79" s="310"/>
      <c r="F79" s="308"/>
      <c r="G79" s="308"/>
      <c r="H79" s="308"/>
      <c r="I79" s="308"/>
      <c r="J79" s="308"/>
    </row>
    <row r="80" spans="3:10" s="238" customFormat="1" x14ac:dyDescent="0.25">
      <c r="C80" s="310"/>
      <c r="D80" s="308"/>
      <c r="E80" s="310"/>
      <c r="F80" s="308"/>
      <c r="G80" s="308"/>
      <c r="H80" s="308"/>
      <c r="I80" s="308"/>
      <c r="J80" s="308"/>
    </row>
    <row r="81" spans="3:10" s="238" customFormat="1" x14ac:dyDescent="0.25">
      <c r="C81" s="310"/>
      <c r="D81" s="308"/>
      <c r="E81" s="310"/>
      <c r="F81" s="308"/>
      <c r="G81" s="308"/>
      <c r="H81" s="308"/>
      <c r="I81" s="308"/>
      <c r="J81" s="308"/>
    </row>
    <row r="82" spans="3:10" s="238" customFormat="1" x14ac:dyDescent="0.25">
      <c r="C82" s="310"/>
      <c r="D82" s="308"/>
      <c r="E82" s="310"/>
      <c r="F82" s="308"/>
      <c r="G82" s="308"/>
      <c r="H82" s="308"/>
      <c r="I82" s="308"/>
      <c r="J82" s="308"/>
    </row>
    <row r="83" spans="3:10" s="238" customFormat="1" x14ac:dyDescent="0.25">
      <c r="C83" s="310"/>
      <c r="D83" s="308"/>
      <c r="E83" s="310"/>
      <c r="F83" s="308"/>
      <c r="G83" s="308"/>
      <c r="H83" s="308"/>
      <c r="I83" s="308"/>
      <c r="J83" s="308"/>
    </row>
    <row r="84" spans="3:10" s="238" customFormat="1" x14ac:dyDescent="0.25">
      <c r="C84" s="310"/>
      <c r="D84" s="308"/>
      <c r="E84" s="310"/>
      <c r="F84" s="308"/>
      <c r="G84" s="308"/>
      <c r="H84" s="308"/>
      <c r="I84" s="308"/>
      <c r="J84" s="308"/>
    </row>
    <row r="85" spans="3:10" s="238" customFormat="1" x14ac:dyDescent="0.25">
      <c r="C85" s="310"/>
      <c r="D85" s="308"/>
      <c r="E85" s="310"/>
      <c r="F85" s="308"/>
      <c r="G85" s="308"/>
      <c r="H85" s="308"/>
      <c r="I85" s="308"/>
      <c r="J85" s="308"/>
    </row>
    <row r="86" spans="3:10" s="238" customFormat="1" x14ac:dyDescent="0.25">
      <c r="C86" s="310"/>
      <c r="D86" s="308"/>
      <c r="E86" s="310"/>
      <c r="F86" s="308"/>
      <c r="G86" s="308"/>
      <c r="H86" s="308"/>
      <c r="I86" s="308"/>
      <c r="J86" s="308"/>
    </row>
    <row r="87" spans="3:10" s="238" customFormat="1" x14ac:dyDescent="0.25">
      <c r="C87" s="310"/>
      <c r="D87" s="308"/>
      <c r="E87" s="310"/>
      <c r="F87" s="308"/>
      <c r="G87" s="308"/>
      <c r="H87" s="308"/>
      <c r="I87" s="308"/>
      <c r="J87" s="308"/>
    </row>
    <row r="88" spans="3:10" s="238" customFormat="1" x14ac:dyDescent="0.25">
      <c r="C88" s="310"/>
      <c r="D88" s="308"/>
      <c r="E88" s="310"/>
      <c r="F88" s="308"/>
      <c r="G88" s="308"/>
      <c r="H88" s="308"/>
      <c r="I88" s="308"/>
      <c r="J88" s="308"/>
    </row>
    <row r="89" spans="3:10" s="238" customFormat="1" x14ac:dyDescent="0.25">
      <c r="C89" s="310"/>
      <c r="D89" s="308"/>
      <c r="E89" s="310"/>
      <c r="F89" s="308"/>
      <c r="G89" s="308"/>
      <c r="H89" s="308"/>
      <c r="I89" s="308"/>
      <c r="J89" s="308"/>
    </row>
    <row r="90" spans="3:10" s="238" customFormat="1" x14ac:dyDescent="0.25">
      <c r="C90" s="310"/>
      <c r="D90" s="308"/>
      <c r="E90" s="310"/>
      <c r="F90" s="308"/>
      <c r="G90" s="308"/>
      <c r="H90" s="308"/>
      <c r="I90" s="308"/>
      <c r="J90" s="308"/>
    </row>
    <row r="91" spans="3:10" s="238" customFormat="1" x14ac:dyDescent="0.25">
      <c r="C91" s="310"/>
      <c r="D91" s="308"/>
      <c r="E91" s="310"/>
      <c r="F91" s="308"/>
      <c r="G91" s="308"/>
      <c r="H91" s="308"/>
      <c r="I91" s="308"/>
      <c r="J91" s="308"/>
    </row>
    <row r="92" spans="3:10" s="238" customFormat="1" x14ac:dyDescent="0.25">
      <c r="C92" s="310"/>
      <c r="D92" s="308"/>
      <c r="E92" s="310"/>
      <c r="F92" s="308"/>
      <c r="G92" s="308"/>
      <c r="H92" s="308"/>
      <c r="I92" s="308"/>
      <c r="J92" s="308"/>
    </row>
    <row r="93" spans="3:10" s="238" customFormat="1" x14ac:dyDescent="0.25">
      <c r="C93" s="310"/>
      <c r="D93" s="308"/>
      <c r="E93" s="310"/>
      <c r="F93" s="308"/>
      <c r="G93" s="308"/>
      <c r="H93" s="308"/>
      <c r="I93" s="308"/>
      <c r="J93" s="308"/>
    </row>
    <row r="94" spans="3:10" s="238" customFormat="1" x14ac:dyDescent="0.25">
      <c r="C94" s="310"/>
      <c r="D94" s="308"/>
      <c r="E94" s="310"/>
      <c r="F94" s="308"/>
      <c r="G94" s="308"/>
      <c r="H94" s="308"/>
      <c r="I94" s="308"/>
      <c r="J94" s="308"/>
    </row>
    <row r="95" spans="3:10" s="238" customFormat="1" x14ac:dyDescent="0.25">
      <c r="C95" s="310"/>
      <c r="D95" s="308"/>
      <c r="E95" s="310"/>
      <c r="F95" s="308"/>
      <c r="G95" s="308"/>
      <c r="H95" s="308"/>
      <c r="I95" s="308"/>
      <c r="J95" s="308"/>
    </row>
    <row r="96" spans="3:10" s="238" customFormat="1" x14ac:dyDescent="0.25">
      <c r="C96" s="310"/>
      <c r="D96" s="308"/>
      <c r="E96" s="310"/>
      <c r="F96" s="308"/>
      <c r="G96" s="308"/>
      <c r="H96" s="308"/>
      <c r="I96" s="308"/>
      <c r="J96" s="308"/>
    </row>
    <row r="97" spans="3:10" s="238" customFormat="1" x14ac:dyDescent="0.25">
      <c r="C97" s="310"/>
      <c r="D97" s="308"/>
      <c r="E97" s="310"/>
      <c r="F97" s="308"/>
      <c r="G97" s="308"/>
      <c r="H97" s="308"/>
      <c r="I97" s="308"/>
      <c r="J97" s="308"/>
    </row>
    <row r="98" spans="3:10" s="238" customFormat="1" x14ac:dyDescent="0.25">
      <c r="C98" s="310"/>
      <c r="D98" s="308"/>
      <c r="E98" s="310"/>
      <c r="F98" s="308"/>
      <c r="G98" s="308"/>
      <c r="H98" s="308"/>
      <c r="I98" s="308"/>
      <c r="J98" s="308"/>
    </row>
    <row r="99" spans="3:10" s="238" customFormat="1" x14ac:dyDescent="0.25">
      <c r="C99" s="310"/>
      <c r="D99" s="308"/>
      <c r="E99" s="310"/>
      <c r="F99" s="308"/>
      <c r="G99" s="308"/>
      <c r="H99" s="308"/>
      <c r="I99" s="308"/>
      <c r="J99" s="308"/>
    </row>
    <row r="100" spans="3:10" s="238" customFormat="1" x14ac:dyDescent="0.25">
      <c r="C100" s="310"/>
      <c r="D100" s="308"/>
      <c r="E100" s="310"/>
      <c r="F100" s="308"/>
      <c r="G100" s="308"/>
      <c r="H100" s="308"/>
      <c r="I100" s="308"/>
      <c r="J100" s="308"/>
    </row>
    <row r="101" spans="3:10" s="238" customFormat="1" x14ac:dyDescent="0.25">
      <c r="C101" s="310"/>
      <c r="D101" s="308"/>
      <c r="E101" s="310"/>
      <c r="F101" s="308"/>
      <c r="G101" s="308"/>
      <c r="H101" s="308"/>
      <c r="I101" s="308"/>
      <c r="J101" s="308"/>
    </row>
    <row r="102" spans="3:10" s="238" customFormat="1" x14ac:dyDescent="0.25">
      <c r="C102" s="310"/>
      <c r="D102" s="308"/>
      <c r="E102" s="310"/>
      <c r="F102" s="308"/>
      <c r="G102" s="308"/>
      <c r="H102" s="308"/>
      <c r="I102" s="308"/>
      <c r="J102" s="308"/>
    </row>
    <row r="103" spans="3:10" s="238" customFormat="1" x14ac:dyDescent="0.25">
      <c r="C103" s="310"/>
      <c r="D103" s="308"/>
      <c r="E103" s="310"/>
      <c r="F103" s="308"/>
      <c r="G103" s="308"/>
      <c r="H103" s="308"/>
      <c r="I103" s="308"/>
      <c r="J103" s="308"/>
    </row>
    <row r="104" spans="3:10" s="238" customFormat="1" x14ac:dyDescent="0.25">
      <c r="C104" s="310"/>
      <c r="D104" s="308"/>
      <c r="E104" s="310"/>
      <c r="F104" s="308"/>
      <c r="G104" s="308"/>
      <c r="H104" s="308"/>
      <c r="I104" s="308"/>
      <c r="J104" s="308"/>
    </row>
    <row r="105" spans="3:10" s="238" customFormat="1" x14ac:dyDescent="0.25">
      <c r="C105" s="310"/>
      <c r="D105" s="308"/>
      <c r="E105" s="310"/>
      <c r="F105" s="308"/>
      <c r="G105" s="308"/>
      <c r="H105" s="308"/>
      <c r="I105" s="308"/>
      <c r="J105" s="308"/>
    </row>
    <row r="106" spans="3:10" s="238" customFormat="1" x14ac:dyDescent="0.25">
      <c r="C106" s="310"/>
      <c r="D106" s="308"/>
      <c r="E106" s="310"/>
      <c r="F106" s="308"/>
      <c r="G106" s="308"/>
      <c r="H106" s="308"/>
      <c r="I106" s="308"/>
      <c r="J106" s="308"/>
    </row>
    <row r="107" spans="3:10" s="238" customFormat="1" x14ac:dyDescent="0.25">
      <c r="C107" s="310"/>
      <c r="D107" s="308"/>
      <c r="E107" s="310"/>
      <c r="F107" s="308"/>
      <c r="G107" s="308"/>
      <c r="H107" s="308"/>
      <c r="I107" s="308"/>
      <c r="J107" s="308"/>
    </row>
    <row r="108" spans="3:10" s="238" customFormat="1" x14ac:dyDescent="0.25">
      <c r="C108" s="310"/>
      <c r="D108" s="308"/>
      <c r="E108" s="310"/>
      <c r="F108" s="308"/>
      <c r="G108" s="308"/>
      <c r="H108" s="308"/>
      <c r="I108" s="308"/>
      <c r="J108" s="308"/>
    </row>
    <row r="109" spans="3:10" s="238" customFormat="1" x14ac:dyDescent="0.25">
      <c r="C109" s="310"/>
      <c r="D109" s="308"/>
      <c r="E109" s="310"/>
      <c r="F109" s="308"/>
      <c r="G109" s="308"/>
      <c r="H109" s="308"/>
      <c r="I109" s="308"/>
      <c r="J109" s="308"/>
    </row>
    <row r="110" spans="3:10" s="238" customFormat="1" x14ac:dyDescent="0.25">
      <c r="C110" s="310"/>
      <c r="D110" s="308"/>
      <c r="E110" s="310"/>
      <c r="F110" s="308"/>
      <c r="G110" s="308"/>
      <c r="H110" s="308"/>
      <c r="I110" s="308"/>
      <c r="J110" s="308"/>
    </row>
    <row r="111" spans="3:10" s="238" customFormat="1" x14ac:dyDescent="0.25">
      <c r="C111" s="310"/>
      <c r="D111" s="308"/>
      <c r="E111" s="310"/>
      <c r="F111" s="308"/>
      <c r="G111" s="308"/>
      <c r="H111" s="308"/>
      <c r="I111" s="308"/>
      <c r="J111" s="308"/>
    </row>
    <row r="112" spans="3:10" s="238" customFormat="1" x14ac:dyDescent="0.25">
      <c r="C112" s="310"/>
      <c r="D112" s="308"/>
      <c r="E112" s="310"/>
      <c r="F112" s="308"/>
      <c r="G112" s="308"/>
      <c r="H112" s="308"/>
      <c r="I112" s="308"/>
      <c r="J112" s="308"/>
    </row>
    <row r="113" spans="3:10" s="238" customFormat="1" x14ac:dyDescent="0.25">
      <c r="C113" s="310"/>
      <c r="D113" s="308"/>
      <c r="E113" s="310"/>
      <c r="F113" s="308"/>
      <c r="G113" s="308"/>
      <c r="H113" s="308"/>
      <c r="I113" s="308"/>
      <c r="J113" s="308"/>
    </row>
    <row r="114" spans="3:10" s="238" customFormat="1" x14ac:dyDescent="0.25">
      <c r="C114" s="310"/>
      <c r="D114" s="308"/>
      <c r="E114" s="310"/>
      <c r="F114" s="308"/>
      <c r="G114" s="308"/>
      <c r="H114" s="308"/>
      <c r="I114" s="308"/>
      <c r="J114" s="308"/>
    </row>
    <row r="115" spans="3:10" s="238" customFormat="1" x14ac:dyDescent="0.25">
      <c r="C115" s="310"/>
      <c r="D115" s="308"/>
      <c r="E115" s="310"/>
      <c r="F115" s="308"/>
      <c r="G115" s="308"/>
      <c r="H115" s="308"/>
      <c r="I115" s="308"/>
      <c r="J115" s="308"/>
    </row>
    <row r="116" spans="3:10" s="238" customFormat="1" x14ac:dyDescent="0.25">
      <c r="C116" s="310"/>
      <c r="D116" s="308"/>
      <c r="E116" s="310"/>
      <c r="F116" s="308"/>
      <c r="G116" s="308"/>
      <c r="H116" s="308"/>
      <c r="I116" s="308"/>
      <c r="J116" s="308"/>
    </row>
    <row r="117" spans="3:10" s="238" customFormat="1" x14ac:dyDescent="0.25">
      <c r="C117" s="310"/>
      <c r="D117" s="308"/>
      <c r="E117" s="310"/>
      <c r="F117" s="308"/>
      <c r="G117" s="308"/>
      <c r="H117" s="308"/>
      <c r="I117" s="308"/>
      <c r="J117" s="308"/>
    </row>
    <row r="118" spans="3:10" s="238" customFormat="1" x14ac:dyDescent="0.25">
      <c r="C118" s="310"/>
      <c r="D118" s="308"/>
      <c r="E118" s="310"/>
      <c r="F118" s="308"/>
      <c r="G118" s="308"/>
      <c r="H118" s="308"/>
      <c r="I118" s="308"/>
      <c r="J118" s="308"/>
    </row>
    <row r="119" spans="3:10" s="238" customFormat="1" x14ac:dyDescent="0.25">
      <c r="C119" s="310"/>
      <c r="D119" s="308"/>
      <c r="E119" s="310"/>
      <c r="F119" s="308"/>
      <c r="G119" s="308"/>
      <c r="H119" s="308"/>
      <c r="I119" s="308"/>
      <c r="J119" s="308"/>
    </row>
    <row r="120" spans="3:10" s="238" customFormat="1" x14ac:dyDescent="0.25">
      <c r="C120" s="310"/>
      <c r="D120" s="308"/>
      <c r="E120" s="310"/>
      <c r="F120" s="308"/>
      <c r="G120" s="308"/>
      <c r="H120" s="308"/>
      <c r="I120" s="308"/>
      <c r="J120" s="308"/>
    </row>
    <row r="121" spans="3:10" s="238" customFormat="1" x14ac:dyDescent="0.25">
      <c r="C121" s="310"/>
      <c r="D121" s="308"/>
      <c r="E121" s="310"/>
      <c r="F121" s="308"/>
      <c r="G121" s="308"/>
      <c r="H121" s="308"/>
      <c r="I121" s="308"/>
      <c r="J121" s="308"/>
    </row>
    <row r="122" spans="3:10" s="238" customFormat="1" x14ac:dyDescent="0.25">
      <c r="C122" s="310"/>
      <c r="D122" s="308"/>
      <c r="E122" s="310"/>
      <c r="F122" s="308"/>
      <c r="G122" s="308"/>
      <c r="H122" s="308"/>
      <c r="I122" s="308"/>
      <c r="J122" s="308"/>
    </row>
    <row r="123" spans="3:10" s="238" customFormat="1" x14ac:dyDescent="0.25">
      <c r="C123" s="310"/>
      <c r="D123" s="308"/>
      <c r="E123" s="310"/>
      <c r="F123" s="308"/>
      <c r="G123" s="308"/>
      <c r="H123" s="308"/>
      <c r="I123" s="308"/>
      <c r="J123" s="308"/>
    </row>
    <row r="124" spans="3:10" s="238" customFormat="1" x14ac:dyDescent="0.25">
      <c r="C124" s="310"/>
      <c r="D124" s="308"/>
      <c r="E124" s="310"/>
      <c r="F124" s="308"/>
      <c r="G124" s="308"/>
      <c r="H124" s="308"/>
      <c r="I124" s="308"/>
      <c r="J124" s="308"/>
    </row>
    <row r="125" spans="3:10" s="238" customFormat="1" x14ac:dyDescent="0.25">
      <c r="C125" s="310"/>
      <c r="D125" s="308"/>
      <c r="E125" s="310"/>
      <c r="F125" s="308"/>
      <c r="G125" s="308"/>
      <c r="H125" s="308"/>
      <c r="I125" s="308"/>
      <c r="J125" s="308"/>
    </row>
    <row r="126" spans="3:10" s="238" customFormat="1" x14ac:dyDescent="0.25">
      <c r="C126" s="310"/>
      <c r="D126" s="308"/>
      <c r="E126" s="310"/>
      <c r="F126" s="308"/>
      <c r="G126" s="308"/>
      <c r="H126" s="308"/>
      <c r="I126" s="308"/>
      <c r="J126" s="308"/>
    </row>
    <row r="127" spans="3:10" s="238" customFormat="1" x14ac:dyDescent="0.25">
      <c r="C127" s="310"/>
      <c r="D127" s="308"/>
      <c r="E127" s="310"/>
      <c r="F127" s="308"/>
      <c r="G127" s="308"/>
      <c r="H127" s="308"/>
      <c r="I127" s="308"/>
      <c r="J127" s="308"/>
    </row>
    <row r="128" spans="3:10" s="238" customFormat="1" x14ac:dyDescent="0.25">
      <c r="C128" s="310"/>
      <c r="D128" s="308"/>
      <c r="E128" s="310"/>
      <c r="F128" s="308"/>
      <c r="G128" s="308"/>
      <c r="H128" s="308"/>
      <c r="I128" s="308"/>
      <c r="J128" s="308"/>
    </row>
    <row r="129" spans="3:10" s="238" customFormat="1" x14ac:dyDescent="0.25">
      <c r="C129" s="310"/>
      <c r="D129" s="308"/>
      <c r="E129" s="310"/>
      <c r="F129" s="308"/>
      <c r="G129" s="308"/>
      <c r="H129" s="308"/>
      <c r="I129" s="308"/>
      <c r="J129" s="308"/>
    </row>
    <row r="130" spans="3:10" s="238" customFormat="1" x14ac:dyDescent="0.25">
      <c r="C130" s="310"/>
      <c r="D130" s="308"/>
      <c r="E130" s="310"/>
      <c r="F130" s="308"/>
      <c r="G130" s="308"/>
      <c r="H130" s="308"/>
      <c r="I130" s="308"/>
      <c r="J130" s="308"/>
    </row>
    <row r="131" spans="3:10" s="238" customFormat="1" x14ac:dyDescent="0.25">
      <c r="C131" s="310"/>
      <c r="D131" s="308"/>
      <c r="E131" s="310"/>
      <c r="F131" s="308"/>
      <c r="G131" s="308"/>
      <c r="H131" s="308"/>
      <c r="I131" s="308"/>
      <c r="J131" s="308"/>
    </row>
    <row r="132" spans="3:10" s="238" customFormat="1" x14ac:dyDescent="0.25">
      <c r="C132" s="310"/>
      <c r="D132" s="308"/>
      <c r="E132" s="310"/>
      <c r="F132" s="308"/>
      <c r="G132" s="308"/>
      <c r="H132" s="308"/>
      <c r="I132" s="308"/>
      <c r="J132" s="308"/>
    </row>
    <row r="133" spans="3:10" s="238" customFormat="1" x14ac:dyDescent="0.25">
      <c r="C133" s="310"/>
      <c r="D133" s="308"/>
      <c r="E133" s="310"/>
      <c r="F133" s="308"/>
      <c r="G133" s="308"/>
      <c r="H133" s="308"/>
      <c r="I133" s="308"/>
      <c r="J133" s="308"/>
    </row>
    <row r="134" spans="3:10" s="238" customFormat="1" x14ac:dyDescent="0.25">
      <c r="C134" s="310"/>
      <c r="D134" s="308"/>
      <c r="E134" s="310"/>
      <c r="F134" s="308"/>
      <c r="G134" s="308"/>
      <c r="H134" s="308"/>
      <c r="I134" s="308"/>
      <c r="J134" s="308"/>
    </row>
    <row r="135" spans="3:10" s="238" customFormat="1" x14ac:dyDescent="0.25">
      <c r="C135" s="310"/>
      <c r="D135" s="308"/>
      <c r="E135" s="310"/>
      <c r="F135" s="308"/>
      <c r="G135" s="308"/>
      <c r="H135" s="308"/>
      <c r="I135" s="308"/>
      <c r="J135" s="308"/>
    </row>
    <row r="136" spans="3:10" s="238" customFormat="1" x14ac:dyDescent="0.25">
      <c r="C136" s="310"/>
      <c r="D136" s="308"/>
      <c r="E136" s="310"/>
      <c r="F136" s="308"/>
      <c r="G136" s="308"/>
      <c r="H136" s="308"/>
      <c r="I136" s="308"/>
      <c r="J136" s="308"/>
    </row>
    <row r="137" spans="3:10" s="238" customFormat="1" x14ac:dyDescent="0.25">
      <c r="C137" s="310"/>
      <c r="D137" s="308"/>
      <c r="E137" s="310"/>
      <c r="F137" s="308"/>
      <c r="G137" s="308"/>
      <c r="H137" s="308"/>
      <c r="I137" s="308"/>
      <c r="J137" s="308"/>
    </row>
    <row r="138" spans="3:10" s="238" customFormat="1" x14ac:dyDescent="0.25">
      <c r="C138" s="310"/>
      <c r="D138" s="308"/>
      <c r="E138" s="310"/>
      <c r="F138" s="308"/>
      <c r="G138" s="308"/>
      <c r="H138" s="308"/>
      <c r="I138" s="308"/>
      <c r="J138" s="308"/>
    </row>
    <row r="139" spans="3:10" s="238" customFormat="1" x14ac:dyDescent="0.25">
      <c r="C139" s="310"/>
      <c r="D139" s="308"/>
      <c r="E139" s="310"/>
      <c r="F139" s="308"/>
      <c r="G139" s="308"/>
      <c r="H139" s="308"/>
      <c r="I139" s="308"/>
      <c r="J139" s="308"/>
    </row>
    <row r="140" spans="3:10" s="238" customFormat="1" x14ac:dyDescent="0.25">
      <c r="C140" s="310"/>
      <c r="D140" s="308"/>
      <c r="E140" s="310"/>
      <c r="F140" s="308"/>
      <c r="G140" s="308"/>
      <c r="H140" s="308"/>
      <c r="I140" s="308"/>
      <c r="J140" s="308"/>
    </row>
    <row r="141" spans="3:10" s="238" customFormat="1" x14ac:dyDescent="0.25">
      <c r="C141" s="310"/>
      <c r="D141" s="308"/>
      <c r="E141" s="310"/>
      <c r="F141" s="308"/>
      <c r="G141" s="308"/>
      <c r="H141" s="308"/>
      <c r="I141" s="308"/>
      <c r="J141" s="308"/>
    </row>
    <row r="142" spans="3:10" s="238" customFormat="1" x14ac:dyDescent="0.25">
      <c r="C142" s="310"/>
      <c r="D142" s="308"/>
      <c r="E142" s="310"/>
      <c r="F142" s="308"/>
      <c r="G142" s="308"/>
      <c r="H142" s="308"/>
      <c r="I142" s="308"/>
      <c r="J142" s="308"/>
    </row>
    <row r="143" spans="3:10" s="238" customFormat="1" x14ac:dyDescent="0.25">
      <c r="C143" s="310"/>
      <c r="D143" s="308"/>
      <c r="E143" s="310"/>
      <c r="F143" s="308"/>
      <c r="G143" s="308"/>
      <c r="H143" s="308"/>
      <c r="I143" s="308"/>
      <c r="J143" s="308"/>
    </row>
    <row r="144" spans="3:10" s="238" customFormat="1" x14ac:dyDescent="0.25">
      <c r="C144" s="310"/>
      <c r="D144" s="308"/>
      <c r="E144" s="310"/>
      <c r="F144" s="308"/>
      <c r="G144" s="308"/>
      <c r="H144" s="308"/>
      <c r="I144" s="308"/>
      <c r="J144" s="308"/>
    </row>
    <row r="145" spans="3:10" s="238" customFormat="1" x14ac:dyDescent="0.25">
      <c r="C145" s="310"/>
      <c r="D145" s="308"/>
      <c r="E145" s="310"/>
      <c r="F145" s="308"/>
      <c r="G145" s="308"/>
      <c r="H145" s="308"/>
      <c r="I145" s="308"/>
      <c r="J145" s="308"/>
    </row>
    <row r="146" spans="3:10" s="238" customFormat="1" x14ac:dyDescent="0.25">
      <c r="C146" s="310"/>
      <c r="D146" s="308"/>
      <c r="E146" s="310"/>
      <c r="F146" s="308"/>
      <c r="G146" s="308"/>
      <c r="H146" s="308"/>
      <c r="I146" s="308"/>
      <c r="J146" s="308"/>
    </row>
    <row r="147" spans="3:10" s="238" customFormat="1" x14ac:dyDescent="0.25">
      <c r="C147" s="310"/>
      <c r="D147" s="308"/>
      <c r="E147" s="310"/>
      <c r="F147" s="308"/>
      <c r="G147" s="308"/>
      <c r="H147" s="308"/>
      <c r="I147" s="308"/>
      <c r="J147" s="308"/>
    </row>
    <row r="148" spans="3:10" s="238" customFormat="1" x14ac:dyDescent="0.25">
      <c r="C148" s="310"/>
      <c r="D148" s="308"/>
      <c r="E148" s="310"/>
      <c r="F148" s="308"/>
      <c r="G148" s="308"/>
      <c r="H148" s="308"/>
      <c r="I148" s="308"/>
      <c r="J148" s="308"/>
    </row>
    <row r="149" spans="3:10" s="238" customFormat="1" x14ac:dyDescent="0.25">
      <c r="C149" s="310"/>
      <c r="D149" s="308"/>
      <c r="E149" s="310"/>
      <c r="F149" s="308"/>
      <c r="G149" s="308"/>
      <c r="H149" s="308"/>
      <c r="I149" s="308"/>
      <c r="J149" s="308"/>
    </row>
    <row r="150" spans="3:10" s="238" customFormat="1" x14ac:dyDescent="0.25">
      <c r="C150" s="310"/>
      <c r="D150" s="308"/>
      <c r="E150" s="310"/>
      <c r="F150" s="308"/>
      <c r="G150" s="308"/>
      <c r="H150" s="308"/>
      <c r="I150" s="308"/>
      <c r="J150" s="308"/>
    </row>
    <row r="151" spans="3:10" s="238" customFormat="1" x14ac:dyDescent="0.25">
      <c r="C151" s="310"/>
      <c r="D151" s="308"/>
      <c r="E151" s="310"/>
      <c r="F151" s="308"/>
      <c r="G151" s="308"/>
      <c r="H151" s="308"/>
      <c r="I151" s="308"/>
      <c r="J151" s="308"/>
    </row>
    <row r="152" spans="3:10" s="238" customFormat="1" x14ac:dyDescent="0.25">
      <c r="C152" s="310"/>
      <c r="D152" s="308"/>
      <c r="E152" s="310"/>
      <c r="F152" s="308"/>
      <c r="G152" s="308"/>
      <c r="H152" s="308"/>
      <c r="I152" s="308"/>
      <c r="J152" s="308"/>
    </row>
    <row r="153" spans="3:10" s="238" customFormat="1" x14ac:dyDescent="0.25">
      <c r="C153" s="310"/>
      <c r="D153" s="308"/>
      <c r="E153" s="310"/>
      <c r="F153" s="308"/>
      <c r="G153" s="308"/>
      <c r="H153" s="308"/>
      <c r="I153" s="308"/>
      <c r="J153" s="308"/>
    </row>
    <row r="154" spans="3:10" s="238" customFormat="1" x14ac:dyDescent="0.25">
      <c r="C154" s="310"/>
      <c r="D154" s="308"/>
      <c r="E154" s="310"/>
      <c r="F154" s="308"/>
      <c r="G154" s="308"/>
      <c r="H154" s="308"/>
      <c r="I154" s="308"/>
      <c r="J154" s="308"/>
    </row>
    <row r="155" spans="3:10" s="238" customFormat="1" x14ac:dyDescent="0.25">
      <c r="C155" s="310"/>
      <c r="D155" s="308"/>
      <c r="E155" s="310"/>
      <c r="F155" s="308"/>
      <c r="G155" s="308"/>
      <c r="H155" s="308"/>
      <c r="I155" s="308"/>
      <c r="J155" s="308"/>
    </row>
    <row r="156" spans="3:10" s="238" customFormat="1" x14ac:dyDescent="0.25">
      <c r="C156" s="310"/>
      <c r="D156" s="308"/>
      <c r="E156" s="310"/>
      <c r="F156" s="308"/>
      <c r="G156" s="308"/>
      <c r="H156" s="308"/>
      <c r="I156" s="308"/>
      <c r="J156" s="308"/>
    </row>
    <row r="157" spans="3:10" s="238" customFormat="1" x14ac:dyDescent="0.25">
      <c r="C157" s="310"/>
      <c r="D157" s="308"/>
      <c r="E157" s="310"/>
      <c r="F157" s="308"/>
      <c r="G157" s="308"/>
      <c r="H157" s="308"/>
      <c r="I157" s="308"/>
      <c r="J157" s="308"/>
    </row>
    <row r="158" spans="3:10" s="238" customFormat="1" x14ac:dyDescent="0.25">
      <c r="C158" s="310"/>
      <c r="D158" s="308"/>
      <c r="E158" s="310"/>
      <c r="F158" s="308"/>
      <c r="G158" s="308"/>
      <c r="H158" s="308"/>
      <c r="I158" s="308"/>
      <c r="J158" s="308"/>
    </row>
    <row r="159" spans="3:10" x14ac:dyDescent="0.25">
      <c r="E159" s="279"/>
      <c r="F159" s="278"/>
      <c r="G159" s="278"/>
      <c r="H159" s="278"/>
      <c r="I159" s="278"/>
      <c r="J159" s="278"/>
    </row>
    <row r="160" spans="3:10" x14ac:dyDescent="0.25">
      <c r="E160" s="279"/>
      <c r="F160" s="278"/>
      <c r="G160" s="278"/>
      <c r="H160" s="278"/>
      <c r="I160" s="278"/>
      <c r="J160" s="278"/>
    </row>
    <row r="161" spans="5:10" x14ac:dyDescent="0.25">
      <c r="E161" s="279"/>
      <c r="F161" s="278"/>
      <c r="G161" s="278"/>
      <c r="H161" s="278"/>
      <c r="I161" s="278"/>
      <c r="J161" s="278"/>
    </row>
    <row r="162" spans="5:10" x14ac:dyDescent="0.25">
      <c r="E162" s="279"/>
      <c r="F162" s="278"/>
      <c r="G162" s="278"/>
      <c r="H162" s="278"/>
      <c r="I162" s="278"/>
      <c r="J162" s="278"/>
    </row>
    <row r="163" spans="5:10" x14ac:dyDescent="0.25">
      <c r="E163" s="279"/>
      <c r="F163" s="278"/>
      <c r="G163" s="278"/>
      <c r="H163" s="278"/>
      <c r="I163" s="278"/>
      <c r="J163" s="278"/>
    </row>
    <row r="164" spans="5:10" x14ac:dyDescent="0.25">
      <c r="E164" s="279"/>
      <c r="F164" s="278"/>
      <c r="G164" s="278"/>
      <c r="H164" s="278"/>
      <c r="I164" s="278"/>
      <c r="J164" s="278"/>
    </row>
    <row r="165" spans="5:10" x14ac:dyDescent="0.25">
      <c r="E165" s="279"/>
      <c r="F165" s="278"/>
      <c r="G165" s="278"/>
      <c r="H165" s="278"/>
      <c r="I165" s="278"/>
      <c r="J165" s="278"/>
    </row>
    <row r="166" spans="5:10" x14ac:dyDescent="0.25">
      <c r="E166" s="279"/>
      <c r="F166" s="278"/>
      <c r="G166" s="278"/>
      <c r="H166" s="278"/>
      <c r="I166" s="278"/>
      <c r="J166" s="278"/>
    </row>
    <row r="167" spans="5:10" x14ac:dyDescent="0.25">
      <c r="E167" s="279"/>
      <c r="F167" s="278"/>
      <c r="G167" s="278"/>
      <c r="H167" s="278"/>
      <c r="I167" s="278"/>
      <c r="J167" s="278"/>
    </row>
    <row r="168" spans="5:10" x14ac:dyDescent="0.25">
      <c r="E168" s="279"/>
      <c r="F168" s="278"/>
      <c r="G168" s="278"/>
      <c r="H168" s="278"/>
      <c r="I168" s="278"/>
      <c r="J168" s="278"/>
    </row>
    <row r="169" spans="5:10" x14ac:dyDescent="0.25">
      <c r="E169" s="279"/>
      <c r="F169" s="278"/>
      <c r="G169" s="278"/>
      <c r="H169" s="278"/>
      <c r="I169" s="278"/>
      <c r="J169" s="278"/>
    </row>
    <row r="170" spans="5:10" x14ac:dyDescent="0.25">
      <c r="E170" s="279"/>
      <c r="F170" s="278"/>
      <c r="G170" s="278"/>
      <c r="H170" s="278"/>
      <c r="I170" s="278"/>
      <c r="J170" s="278"/>
    </row>
    <row r="171" spans="5:10" x14ac:dyDescent="0.25">
      <c r="E171" s="279"/>
      <c r="F171" s="278"/>
      <c r="G171" s="278"/>
      <c r="H171" s="278"/>
      <c r="I171" s="278"/>
      <c r="J171" s="278"/>
    </row>
    <row r="172" spans="5:10" x14ac:dyDescent="0.25">
      <c r="E172" s="279"/>
      <c r="F172" s="278"/>
      <c r="G172" s="278"/>
      <c r="H172" s="278"/>
      <c r="I172" s="278"/>
      <c r="J172" s="278"/>
    </row>
    <row r="173" spans="5:10" x14ac:dyDescent="0.25">
      <c r="E173" s="279"/>
      <c r="F173" s="278"/>
      <c r="G173" s="278"/>
      <c r="H173" s="278"/>
      <c r="I173" s="278"/>
      <c r="J173" s="278"/>
    </row>
    <row r="174" spans="5:10" x14ac:dyDescent="0.25">
      <c r="E174" s="279"/>
      <c r="F174" s="278"/>
      <c r="G174" s="278"/>
      <c r="H174" s="278"/>
      <c r="I174" s="278"/>
      <c r="J174" s="278"/>
    </row>
    <row r="175" spans="5:10" x14ac:dyDescent="0.25">
      <c r="E175" s="279"/>
      <c r="F175" s="278"/>
      <c r="G175" s="278"/>
      <c r="H175" s="278"/>
      <c r="I175" s="278"/>
      <c r="J175" s="278"/>
    </row>
    <row r="176" spans="5:10" x14ac:dyDescent="0.25">
      <c r="E176" s="279"/>
      <c r="F176" s="278"/>
      <c r="G176" s="278"/>
      <c r="H176" s="278"/>
      <c r="I176" s="278"/>
      <c r="J176" s="278"/>
    </row>
    <row r="177" spans="5:10" x14ac:dyDescent="0.25">
      <c r="E177" s="279"/>
      <c r="F177" s="278"/>
      <c r="G177" s="278"/>
      <c r="H177" s="278"/>
      <c r="I177" s="278"/>
      <c r="J177" s="278"/>
    </row>
    <row r="178" spans="5:10" x14ac:dyDescent="0.25">
      <c r="E178" s="279"/>
      <c r="F178" s="278"/>
      <c r="G178" s="278"/>
      <c r="H178" s="278"/>
      <c r="I178" s="278"/>
      <c r="J178" s="278"/>
    </row>
    <row r="179" spans="5:10" x14ac:dyDescent="0.25">
      <c r="E179" s="279"/>
      <c r="F179" s="278"/>
      <c r="G179" s="278"/>
      <c r="H179" s="278"/>
      <c r="I179" s="278"/>
      <c r="J179" s="278"/>
    </row>
    <row r="180" spans="5:10" x14ac:dyDescent="0.25">
      <c r="E180" s="279"/>
      <c r="F180" s="278"/>
      <c r="G180" s="278"/>
      <c r="H180" s="278"/>
      <c r="I180" s="278"/>
      <c r="J180" s="278"/>
    </row>
    <row r="181" spans="5:10" x14ac:dyDescent="0.25">
      <c r="E181" s="279"/>
      <c r="F181" s="278"/>
      <c r="G181" s="278"/>
      <c r="H181" s="278"/>
      <c r="I181" s="278"/>
      <c r="J181" s="278"/>
    </row>
    <row r="182" spans="5:10" x14ac:dyDescent="0.25">
      <c r="E182" s="279"/>
      <c r="F182" s="278"/>
      <c r="G182" s="278"/>
      <c r="H182" s="278"/>
      <c r="I182" s="278"/>
      <c r="J182" s="278"/>
    </row>
    <row r="183" spans="5:10" x14ac:dyDescent="0.25">
      <c r="E183" s="279"/>
      <c r="F183" s="278"/>
      <c r="G183" s="278"/>
      <c r="H183" s="278"/>
      <c r="I183" s="278"/>
      <c r="J183" s="278"/>
    </row>
    <row r="184" spans="5:10" x14ac:dyDescent="0.25">
      <c r="E184" s="279"/>
      <c r="F184" s="278"/>
      <c r="G184" s="278"/>
      <c r="H184" s="278"/>
      <c r="I184" s="278"/>
      <c r="J184" s="278"/>
    </row>
    <row r="185" spans="5:10" x14ac:dyDescent="0.25">
      <c r="E185" s="279"/>
      <c r="F185" s="278"/>
      <c r="G185" s="278"/>
      <c r="H185" s="278"/>
      <c r="I185" s="278"/>
      <c r="J185" s="278"/>
    </row>
    <row r="186" spans="5:10" x14ac:dyDescent="0.25">
      <c r="E186" s="279"/>
      <c r="F186" s="278"/>
      <c r="G186" s="278"/>
      <c r="H186" s="278"/>
      <c r="I186" s="278"/>
      <c r="J186" s="278"/>
    </row>
    <row r="187" spans="5:10" x14ac:dyDescent="0.25">
      <c r="E187" s="279"/>
      <c r="F187" s="278"/>
      <c r="G187" s="278"/>
      <c r="H187" s="278"/>
      <c r="I187" s="278"/>
      <c r="J187" s="278"/>
    </row>
    <row r="188" spans="5:10" x14ac:dyDescent="0.25">
      <c r="E188" s="279"/>
      <c r="F188" s="278"/>
      <c r="G188" s="278"/>
      <c r="H188" s="278"/>
      <c r="I188" s="278"/>
      <c r="J188" s="278"/>
    </row>
    <row r="189" spans="5:10" x14ac:dyDescent="0.25">
      <c r="E189" s="279"/>
      <c r="F189" s="278"/>
      <c r="G189" s="278"/>
      <c r="H189" s="278"/>
      <c r="I189" s="278"/>
      <c r="J189" s="278"/>
    </row>
    <row r="190" spans="5:10" x14ac:dyDescent="0.25">
      <c r="E190" s="279"/>
      <c r="F190" s="278"/>
      <c r="G190" s="278"/>
      <c r="H190" s="278"/>
      <c r="I190" s="278"/>
      <c r="J190" s="278"/>
    </row>
    <row r="191" spans="5:10" x14ac:dyDescent="0.25">
      <c r="E191" s="279"/>
      <c r="F191" s="278"/>
      <c r="G191" s="278"/>
      <c r="H191" s="278"/>
      <c r="I191" s="278"/>
      <c r="J191" s="278"/>
    </row>
    <row r="192" spans="5:10" x14ac:dyDescent="0.25">
      <c r="E192" s="279"/>
      <c r="F192" s="278"/>
      <c r="G192" s="278"/>
      <c r="H192" s="278"/>
      <c r="I192" s="278"/>
      <c r="J192" s="278"/>
    </row>
    <row r="193" spans="5:10" x14ac:dyDescent="0.25">
      <c r="E193" s="279"/>
      <c r="F193" s="278"/>
      <c r="G193" s="278"/>
      <c r="H193" s="278"/>
      <c r="I193" s="278"/>
      <c r="J193" s="278"/>
    </row>
    <row r="194" spans="5:10" x14ac:dyDescent="0.25">
      <c r="E194" s="279"/>
      <c r="F194" s="278"/>
      <c r="G194" s="278"/>
      <c r="H194" s="278"/>
      <c r="I194" s="278"/>
      <c r="J194" s="278"/>
    </row>
    <row r="195" spans="5:10" x14ac:dyDescent="0.25">
      <c r="E195" s="279"/>
      <c r="F195" s="278"/>
      <c r="G195" s="278"/>
      <c r="H195" s="278"/>
      <c r="I195" s="278"/>
      <c r="J195" s="278"/>
    </row>
    <row r="196" spans="5:10" x14ac:dyDescent="0.25">
      <c r="E196" s="279"/>
      <c r="F196" s="278"/>
      <c r="G196" s="278"/>
      <c r="H196" s="278"/>
      <c r="I196" s="278"/>
      <c r="J196" s="278"/>
    </row>
    <row r="197" spans="5:10" x14ac:dyDescent="0.25">
      <c r="E197" s="279"/>
      <c r="F197" s="278"/>
      <c r="G197" s="278"/>
      <c r="H197" s="278"/>
      <c r="I197" s="278"/>
      <c r="J197" s="278"/>
    </row>
    <row r="198" spans="5:10" x14ac:dyDescent="0.25">
      <c r="E198" s="279"/>
      <c r="F198" s="278"/>
      <c r="G198" s="278"/>
      <c r="H198" s="278"/>
      <c r="I198" s="278"/>
      <c r="J198" s="278"/>
    </row>
    <row r="199" spans="5:10" x14ac:dyDescent="0.25">
      <c r="E199" s="279"/>
      <c r="F199" s="278"/>
      <c r="G199" s="278"/>
      <c r="H199" s="278"/>
      <c r="I199" s="278"/>
      <c r="J199" s="278"/>
    </row>
    <row r="200" spans="5:10" x14ac:dyDescent="0.25">
      <c r="E200" s="279"/>
      <c r="F200" s="278"/>
      <c r="G200" s="278"/>
      <c r="H200" s="278"/>
      <c r="I200" s="278"/>
      <c r="J200" s="278"/>
    </row>
    <row r="201" spans="5:10" x14ac:dyDescent="0.25">
      <c r="E201" s="279"/>
      <c r="F201" s="278"/>
      <c r="G201" s="278"/>
      <c r="H201" s="278"/>
      <c r="I201" s="278"/>
      <c r="J201" s="278"/>
    </row>
    <row r="202" spans="5:10" x14ac:dyDescent="0.25">
      <c r="E202" s="279"/>
      <c r="F202" s="278"/>
      <c r="G202" s="278"/>
      <c r="H202" s="278"/>
      <c r="I202" s="278"/>
      <c r="J202" s="278"/>
    </row>
    <row r="203" spans="5:10" x14ac:dyDescent="0.25">
      <c r="E203" s="279"/>
      <c r="F203" s="278"/>
      <c r="G203" s="278"/>
      <c r="H203" s="278"/>
      <c r="I203" s="278"/>
      <c r="J203" s="278"/>
    </row>
    <row r="204" spans="5:10" x14ac:dyDescent="0.25">
      <c r="E204" s="279"/>
      <c r="F204" s="278"/>
      <c r="G204" s="278"/>
      <c r="H204" s="278"/>
      <c r="I204" s="278"/>
      <c r="J204" s="278"/>
    </row>
    <row r="205" spans="5:10" x14ac:dyDescent="0.25">
      <c r="E205" s="279"/>
      <c r="F205" s="278"/>
      <c r="G205" s="278"/>
      <c r="H205" s="278"/>
      <c r="I205" s="278"/>
      <c r="J205" s="278"/>
    </row>
    <row r="206" spans="5:10" x14ac:dyDescent="0.25">
      <c r="E206" s="279"/>
      <c r="F206" s="278"/>
      <c r="G206" s="278"/>
      <c r="H206" s="278"/>
      <c r="I206" s="278"/>
      <c r="J206" s="278"/>
    </row>
    <row r="207" spans="5:10" x14ac:dyDescent="0.25">
      <c r="E207" s="279"/>
      <c r="F207" s="278"/>
      <c r="G207" s="278"/>
      <c r="H207" s="278"/>
      <c r="I207" s="278"/>
      <c r="J207" s="278"/>
    </row>
    <row r="208" spans="5:10" x14ac:dyDescent="0.25">
      <c r="E208" s="279"/>
      <c r="F208" s="278"/>
      <c r="G208" s="278"/>
      <c r="H208" s="278"/>
      <c r="I208" s="278"/>
      <c r="J208" s="278"/>
    </row>
    <row r="209" spans="5:10" x14ac:dyDescent="0.25">
      <c r="E209" s="279"/>
      <c r="F209" s="278"/>
      <c r="G209" s="278"/>
      <c r="H209" s="278"/>
      <c r="I209" s="278"/>
      <c r="J209" s="278"/>
    </row>
    <row r="210" spans="5:10" x14ac:dyDescent="0.25">
      <c r="E210" s="279"/>
      <c r="F210" s="278"/>
      <c r="G210" s="278"/>
      <c r="H210" s="278"/>
      <c r="I210" s="278"/>
      <c r="J210" s="278"/>
    </row>
    <row r="211" spans="5:10" x14ac:dyDescent="0.25">
      <c r="E211" s="279"/>
      <c r="F211" s="278"/>
      <c r="G211" s="278"/>
      <c r="H211" s="278"/>
      <c r="I211" s="278"/>
      <c r="J211" s="278"/>
    </row>
    <row r="212" spans="5:10" x14ac:dyDescent="0.25">
      <c r="E212" s="279"/>
      <c r="F212" s="278"/>
      <c r="G212" s="278"/>
      <c r="H212" s="278"/>
      <c r="I212" s="278"/>
      <c r="J212" s="278"/>
    </row>
    <row r="213" spans="5:10" x14ac:dyDescent="0.25">
      <c r="E213" s="279"/>
      <c r="F213" s="278"/>
      <c r="G213" s="278"/>
      <c r="H213" s="278"/>
      <c r="I213" s="278"/>
      <c r="J213" s="278"/>
    </row>
    <row r="214" spans="5:10" x14ac:dyDescent="0.25">
      <c r="E214" s="279"/>
      <c r="F214" s="278"/>
      <c r="G214" s="278"/>
      <c r="H214" s="278"/>
      <c r="I214" s="278"/>
      <c r="J214" s="278"/>
    </row>
    <row r="215" spans="5:10" x14ac:dyDescent="0.25">
      <c r="E215" s="279"/>
      <c r="F215" s="278"/>
      <c r="G215" s="278"/>
      <c r="H215" s="278"/>
      <c r="I215" s="278"/>
      <c r="J215" s="278"/>
    </row>
    <row r="216" spans="5:10" x14ac:dyDescent="0.25">
      <c r="E216" s="279"/>
      <c r="F216" s="278"/>
      <c r="G216" s="278"/>
      <c r="H216" s="278"/>
      <c r="I216" s="278"/>
      <c r="J216" s="278"/>
    </row>
    <row r="217" spans="5:10" x14ac:dyDescent="0.25">
      <c r="E217" s="279"/>
      <c r="F217" s="278"/>
      <c r="G217" s="278"/>
      <c r="H217" s="278"/>
      <c r="I217" s="278"/>
      <c r="J217" s="278"/>
    </row>
    <row r="218" spans="5:10" x14ac:dyDescent="0.25">
      <c r="E218" s="279"/>
      <c r="F218" s="278"/>
      <c r="G218" s="278"/>
      <c r="H218" s="278"/>
      <c r="I218" s="278"/>
      <c r="J218" s="278"/>
    </row>
    <row r="219" spans="5:10" x14ac:dyDescent="0.25">
      <c r="E219" s="279"/>
      <c r="F219" s="278"/>
      <c r="G219" s="278"/>
      <c r="H219" s="278"/>
      <c r="I219" s="278"/>
      <c r="J219" s="278"/>
    </row>
    <row r="220" spans="5:10" x14ac:dyDescent="0.25">
      <c r="E220" s="279"/>
      <c r="F220" s="278"/>
      <c r="G220" s="278"/>
      <c r="H220" s="278"/>
      <c r="I220" s="278"/>
      <c r="J220" s="278"/>
    </row>
    <row r="221" spans="5:10" x14ac:dyDescent="0.25">
      <c r="E221" s="279"/>
      <c r="F221" s="278"/>
      <c r="G221" s="278"/>
      <c r="H221" s="278"/>
      <c r="I221" s="278"/>
      <c r="J221" s="278"/>
    </row>
    <row r="222" spans="5:10" x14ac:dyDescent="0.25">
      <c r="E222" s="279"/>
      <c r="F222" s="278"/>
      <c r="G222" s="278"/>
      <c r="H222" s="278"/>
      <c r="I222" s="278"/>
      <c r="J222" s="278"/>
    </row>
    <row r="223" spans="5:10" x14ac:dyDescent="0.25">
      <c r="E223" s="279"/>
      <c r="F223" s="278"/>
      <c r="G223" s="278"/>
      <c r="H223" s="278"/>
      <c r="I223" s="278"/>
      <c r="J223" s="278"/>
    </row>
    <row r="224" spans="5:10" x14ac:dyDescent="0.25">
      <c r="E224" s="279"/>
      <c r="F224" s="278"/>
      <c r="G224" s="278"/>
      <c r="H224" s="278"/>
      <c r="I224" s="278"/>
      <c r="J224" s="278"/>
    </row>
    <row r="225" spans="5:10" x14ac:dyDescent="0.25">
      <c r="E225" s="279"/>
      <c r="F225" s="278"/>
      <c r="G225" s="278"/>
      <c r="H225" s="278"/>
      <c r="I225" s="278"/>
      <c r="J225" s="278"/>
    </row>
    <row r="226" spans="5:10" x14ac:dyDescent="0.25">
      <c r="E226" s="279"/>
      <c r="F226" s="278"/>
      <c r="G226" s="278"/>
      <c r="H226" s="278"/>
      <c r="I226" s="278"/>
      <c r="J226" s="278"/>
    </row>
    <row r="227" spans="5:10" x14ac:dyDescent="0.25">
      <c r="E227" s="279"/>
      <c r="F227" s="278"/>
      <c r="G227" s="278"/>
      <c r="H227" s="278"/>
      <c r="I227" s="278"/>
      <c r="J227" s="278"/>
    </row>
    <row r="228" spans="5:10" x14ac:dyDescent="0.25">
      <c r="E228" s="279"/>
      <c r="F228" s="278"/>
      <c r="G228" s="278"/>
      <c r="H228" s="278"/>
      <c r="I228" s="278"/>
      <c r="J228" s="278"/>
    </row>
    <row r="229" spans="5:10" x14ac:dyDescent="0.25">
      <c r="E229" s="279"/>
      <c r="F229" s="278"/>
      <c r="G229" s="278"/>
      <c r="H229" s="278"/>
      <c r="I229" s="278"/>
      <c r="J229" s="278"/>
    </row>
    <row r="230" spans="5:10" x14ac:dyDescent="0.25">
      <c r="E230" s="279"/>
      <c r="F230" s="278"/>
      <c r="G230" s="278"/>
      <c r="H230" s="278"/>
      <c r="I230" s="278"/>
      <c r="J230" s="278"/>
    </row>
    <row r="231" spans="5:10" x14ac:dyDescent="0.25">
      <c r="E231" s="279"/>
      <c r="F231" s="278"/>
      <c r="G231" s="278"/>
      <c r="H231" s="278"/>
      <c r="I231" s="278"/>
      <c r="J231" s="278"/>
    </row>
    <row r="232" spans="5:10" x14ac:dyDescent="0.25">
      <c r="E232" s="279"/>
      <c r="F232" s="278"/>
      <c r="G232" s="278"/>
      <c r="H232" s="278"/>
      <c r="I232" s="278"/>
      <c r="J232" s="278"/>
    </row>
    <row r="233" spans="5:10" x14ac:dyDescent="0.25">
      <c r="E233" s="279"/>
      <c r="F233" s="278"/>
      <c r="G233" s="278"/>
      <c r="H233" s="278"/>
      <c r="I233" s="278"/>
      <c r="J233" s="278"/>
    </row>
    <row r="234" spans="5:10" x14ac:dyDescent="0.25">
      <c r="E234" s="279"/>
      <c r="F234" s="278"/>
      <c r="G234" s="278"/>
      <c r="H234" s="278"/>
      <c r="I234" s="278"/>
      <c r="J234" s="278"/>
    </row>
    <row r="235" spans="5:10" x14ac:dyDescent="0.25">
      <c r="E235" s="279"/>
      <c r="F235" s="278"/>
      <c r="G235" s="278"/>
      <c r="H235" s="278"/>
      <c r="I235" s="278"/>
      <c r="J235" s="278"/>
    </row>
    <row r="236" spans="5:10" x14ac:dyDescent="0.25">
      <c r="E236" s="279"/>
      <c r="F236" s="278"/>
      <c r="G236" s="278"/>
      <c r="H236" s="278"/>
      <c r="I236" s="278"/>
      <c r="J236" s="278"/>
    </row>
    <row r="237" spans="5:10" x14ac:dyDescent="0.25">
      <c r="E237" s="279"/>
      <c r="F237" s="278"/>
      <c r="G237" s="278"/>
      <c r="H237" s="278"/>
      <c r="I237" s="278"/>
      <c r="J237" s="278"/>
    </row>
    <row r="238" spans="5:10" x14ac:dyDescent="0.25">
      <c r="E238" s="279"/>
      <c r="F238" s="278"/>
      <c r="G238" s="278"/>
      <c r="H238" s="278"/>
      <c r="I238" s="278"/>
      <c r="J238" s="278"/>
    </row>
    <row r="239" spans="5:10" x14ac:dyDescent="0.25">
      <c r="E239" s="279"/>
      <c r="F239" s="278"/>
      <c r="G239" s="278"/>
      <c r="H239" s="278"/>
      <c r="I239" s="278"/>
      <c r="J239" s="278"/>
    </row>
    <row r="240" spans="5:10" x14ac:dyDescent="0.25">
      <c r="E240" s="279"/>
      <c r="F240" s="278"/>
      <c r="G240" s="278"/>
      <c r="H240" s="278"/>
      <c r="I240" s="278"/>
      <c r="J240" s="278"/>
    </row>
    <row r="241" spans="5:10" x14ac:dyDescent="0.25">
      <c r="E241" s="279"/>
      <c r="F241" s="278"/>
      <c r="G241" s="278"/>
      <c r="H241" s="278"/>
      <c r="I241" s="278"/>
      <c r="J241" s="278"/>
    </row>
    <row r="242" spans="5:10" x14ac:dyDescent="0.25">
      <c r="E242" s="279"/>
      <c r="F242" s="278"/>
      <c r="G242" s="278"/>
      <c r="H242" s="278"/>
      <c r="I242" s="278"/>
      <c r="J242" s="278"/>
    </row>
    <row r="243" spans="5:10" x14ac:dyDescent="0.25">
      <c r="E243" s="279"/>
      <c r="F243" s="278"/>
      <c r="G243" s="278"/>
      <c r="H243" s="278"/>
      <c r="I243" s="278"/>
      <c r="J243" s="278"/>
    </row>
    <row r="244" spans="5:10" x14ac:dyDescent="0.25">
      <c r="E244" s="279"/>
      <c r="F244" s="278"/>
      <c r="G244" s="278"/>
      <c r="H244" s="278"/>
      <c r="I244" s="278"/>
      <c r="J244" s="278"/>
    </row>
    <row r="245" spans="5:10" x14ac:dyDescent="0.25">
      <c r="E245" s="279"/>
      <c r="F245" s="278"/>
      <c r="G245" s="278"/>
      <c r="H245" s="278"/>
      <c r="I245" s="278"/>
      <c r="J245" s="278"/>
    </row>
    <row r="246" spans="5:10" x14ac:dyDescent="0.25">
      <c r="E246" s="279"/>
      <c r="F246" s="278"/>
      <c r="G246" s="278"/>
      <c r="H246" s="278"/>
      <c r="I246" s="278"/>
      <c r="J246" s="278"/>
    </row>
    <row r="247" spans="5:10" x14ac:dyDescent="0.25">
      <c r="E247" s="279"/>
      <c r="F247" s="278"/>
      <c r="G247" s="278"/>
      <c r="H247" s="278"/>
      <c r="I247" s="278"/>
      <c r="J247" s="278"/>
    </row>
    <row r="248" spans="5:10" x14ac:dyDescent="0.25">
      <c r="E248" s="279"/>
      <c r="F248" s="278"/>
      <c r="G248" s="278"/>
      <c r="H248" s="278"/>
      <c r="I248" s="278"/>
      <c r="J248" s="278"/>
    </row>
    <row r="249" spans="5:10" x14ac:dyDescent="0.25">
      <c r="E249" s="279"/>
      <c r="F249" s="278"/>
      <c r="G249" s="278"/>
      <c r="H249" s="278"/>
      <c r="I249" s="278"/>
      <c r="J249" s="278"/>
    </row>
    <row r="250" spans="5:10" x14ac:dyDescent="0.25">
      <c r="E250" s="279"/>
      <c r="F250" s="278"/>
      <c r="G250" s="278"/>
      <c r="H250" s="278"/>
      <c r="I250" s="278"/>
      <c r="J250" s="278"/>
    </row>
    <row r="251" spans="5:10" x14ac:dyDescent="0.25">
      <c r="E251" s="279"/>
      <c r="F251" s="278"/>
      <c r="G251" s="278"/>
      <c r="H251" s="278"/>
      <c r="I251" s="278"/>
      <c r="J251" s="278"/>
    </row>
    <row r="252" spans="5:10" x14ac:dyDescent="0.25">
      <c r="E252" s="279"/>
      <c r="F252" s="278"/>
      <c r="G252" s="278"/>
      <c r="H252" s="278"/>
      <c r="I252" s="278"/>
      <c r="J252" s="278"/>
    </row>
    <row r="253" spans="5:10" x14ac:dyDescent="0.25">
      <c r="E253" s="279"/>
      <c r="F253" s="278"/>
      <c r="G253" s="278"/>
      <c r="H253" s="278"/>
      <c r="I253" s="278"/>
      <c r="J253" s="278"/>
    </row>
    <row r="254" spans="5:10" x14ac:dyDescent="0.25">
      <c r="E254" s="279"/>
      <c r="F254" s="278"/>
      <c r="G254" s="278"/>
      <c r="H254" s="278"/>
      <c r="I254" s="278"/>
      <c r="J254" s="278"/>
    </row>
    <row r="255" spans="5:10" x14ac:dyDescent="0.25">
      <c r="E255" s="279"/>
      <c r="F255" s="278"/>
      <c r="G255" s="278"/>
      <c r="H255" s="278"/>
      <c r="I255" s="278"/>
      <c r="J255" s="278"/>
    </row>
    <row r="256" spans="5:10" x14ac:dyDescent="0.25">
      <c r="E256" s="279"/>
      <c r="F256" s="278"/>
      <c r="G256" s="278"/>
      <c r="H256" s="278"/>
      <c r="I256" s="278"/>
      <c r="J256" s="278"/>
    </row>
    <row r="257" spans="5:10" x14ac:dyDescent="0.25">
      <c r="E257" s="279"/>
      <c r="F257" s="278"/>
      <c r="G257" s="278"/>
      <c r="H257" s="278"/>
      <c r="I257" s="278"/>
      <c r="J257" s="278"/>
    </row>
    <row r="258" spans="5:10" x14ac:dyDescent="0.25">
      <c r="E258" s="279"/>
      <c r="F258" s="278"/>
      <c r="G258" s="278"/>
      <c r="H258" s="278"/>
      <c r="I258" s="278"/>
      <c r="J258" s="278"/>
    </row>
    <row r="259" spans="5:10" x14ac:dyDescent="0.25">
      <c r="E259" s="279"/>
      <c r="F259" s="278"/>
      <c r="G259" s="278"/>
      <c r="H259" s="278"/>
      <c r="I259" s="278"/>
      <c r="J259" s="278"/>
    </row>
    <row r="260" spans="5:10" x14ac:dyDescent="0.25">
      <c r="E260" s="279"/>
      <c r="F260" s="278"/>
      <c r="G260" s="278"/>
      <c r="H260" s="278"/>
      <c r="I260" s="278"/>
      <c r="J260" s="278"/>
    </row>
    <row r="261" spans="5:10" x14ac:dyDescent="0.25">
      <c r="E261" s="279"/>
      <c r="F261" s="278"/>
      <c r="G261" s="278"/>
      <c r="H261" s="278"/>
      <c r="I261" s="278"/>
      <c r="J261" s="278"/>
    </row>
    <row r="262" spans="5:10" x14ac:dyDescent="0.25">
      <c r="E262" s="279"/>
      <c r="F262" s="278"/>
      <c r="G262" s="278"/>
      <c r="H262" s="278"/>
      <c r="I262" s="278"/>
      <c r="J262" s="278"/>
    </row>
    <row r="263" spans="5:10" x14ac:dyDescent="0.25">
      <c r="E263" s="279"/>
      <c r="F263" s="278"/>
      <c r="G263" s="278"/>
      <c r="H263" s="278"/>
      <c r="I263" s="278"/>
      <c r="J263" s="278"/>
    </row>
    <row r="264" spans="5:10" x14ac:dyDescent="0.25">
      <c r="E264" s="279"/>
      <c r="F264" s="278"/>
      <c r="G264" s="278"/>
      <c r="H264" s="278"/>
      <c r="I264" s="278"/>
      <c r="J264" s="278"/>
    </row>
    <row r="265" spans="5:10" x14ac:dyDescent="0.25">
      <c r="E265" s="279"/>
      <c r="F265" s="278"/>
      <c r="G265" s="278"/>
      <c r="H265" s="278"/>
      <c r="I265" s="278"/>
      <c r="J265" s="278"/>
    </row>
    <row r="266" spans="5:10" x14ac:dyDescent="0.25">
      <c r="E266" s="279"/>
      <c r="F266" s="278"/>
      <c r="G266" s="278"/>
      <c r="H266" s="278"/>
      <c r="I266" s="278"/>
      <c r="J266" s="278"/>
    </row>
    <row r="267" spans="5:10" x14ac:dyDescent="0.25">
      <c r="E267" s="279"/>
      <c r="F267" s="278"/>
      <c r="G267" s="278"/>
      <c r="H267" s="278"/>
      <c r="I267" s="278"/>
      <c r="J267" s="278"/>
    </row>
    <row r="268" spans="5:10" x14ac:dyDescent="0.25">
      <c r="E268" s="279"/>
      <c r="F268" s="278"/>
      <c r="G268" s="278"/>
      <c r="H268" s="278"/>
      <c r="I268" s="278"/>
      <c r="J268" s="278"/>
    </row>
    <row r="269" spans="5:10" x14ac:dyDescent="0.25">
      <c r="E269" s="279"/>
      <c r="F269" s="278"/>
      <c r="G269" s="278"/>
      <c r="H269" s="278"/>
      <c r="I269" s="278"/>
      <c r="J269" s="278"/>
    </row>
    <row r="270" spans="5:10" x14ac:dyDescent="0.25">
      <c r="E270" s="279"/>
      <c r="F270" s="278"/>
      <c r="G270" s="278"/>
      <c r="H270" s="278"/>
      <c r="I270" s="278"/>
      <c r="J270" s="278"/>
    </row>
    <row r="271" spans="5:10" x14ac:dyDescent="0.25">
      <c r="E271" s="279"/>
      <c r="F271" s="278"/>
      <c r="G271" s="278"/>
      <c r="H271" s="278"/>
      <c r="I271" s="278"/>
      <c r="J271" s="278"/>
    </row>
    <row r="272" spans="5:10" x14ac:dyDescent="0.25">
      <c r="E272" s="279"/>
      <c r="F272" s="278"/>
      <c r="G272" s="278"/>
      <c r="H272" s="278"/>
      <c r="I272" s="278"/>
      <c r="J272" s="278"/>
    </row>
    <row r="273" spans="5:10" x14ac:dyDescent="0.25">
      <c r="E273" s="279"/>
      <c r="F273" s="278"/>
      <c r="G273" s="278"/>
      <c r="H273" s="278"/>
      <c r="I273" s="278"/>
      <c r="J273" s="278"/>
    </row>
    <row r="274" spans="5:10" x14ac:dyDescent="0.25">
      <c r="E274" s="279"/>
      <c r="F274" s="278"/>
      <c r="G274" s="278"/>
      <c r="H274" s="278"/>
      <c r="I274" s="278"/>
      <c r="J274" s="278"/>
    </row>
    <row r="275" spans="5:10" x14ac:dyDescent="0.25">
      <c r="E275" s="279"/>
      <c r="F275" s="278"/>
      <c r="G275" s="278"/>
      <c r="H275" s="278"/>
      <c r="I275" s="278"/>
      <c r="J275" s="278"/>
    </row>
    <row r="276" spans="5:10" x14ac:dyDescent="0.25">
      <c r="E276" s="279"/>
      <c r="F276" s="278"/>
      <c r="G276" s="278"/>
      <c r="H276" s="278"/>
      <c r="I276" s="278"/>
      <c r="J276" s="278"/>
    </row>
    <row r="277" spans="5:10" x14ac:dyDescent="0.25">
      <c r="E277" s="279"/>
      <c r="F277" s="278"/>
      <c r="G277" s="278"/>
      <c r="H277" s="278"/>
      <c r="I277" s="278"/>
      <c r="J277" s="278"/>
    </row>
    <row r="278" spans="5:10" x14ac:dyDescent="0.25">
      <c r="E278" s="279"/>
      <c r="F278" s="278"/>
      <c r="G278" s="278"/>
      <c r="H278" s="278"/>
      <c r="I278" s="278"/>
      <c r="J278" s="278"/>
    </row>
    <row r="279" spans="5:10" x14ac:dyDescent="0.25">
      <c r="E279" s="279"/>
      <c r="F279" s="278"/>
      <c r="G279" s="278"/>
      <c r="H279" s="278"/>
      <c r="I279" s="278"/>
      <c r="J279" s="278"/>
    </row>
    <row r="280" spans="5:10" x14ac:dyDescent="0.25">
      <c r="E280" s="279"/>
      <c r="F280" s="278"/>
      <c r="G280" s="278"/>
      <c r="H280" s="278"/>
      <c r="I280" s="278"/>
      <c r="J280" s="278"/>
    </row>
    <row r="281" spans="5:10" x14ac:dyDescent="0.25">
      <c r="E281" s="279"/>
      <c r="F281" s="278"/>
      <c r="G281" s="278"/>
      <c r="H281" s="278"/>
      <c r="I281" s="278"/>
      <c r="J281" s="278"/>
    </row>
    <row r="282" spans="5:10" x14ac:dyDescent="0.25">
      <c r="E282" s="279"/>
      <c r="F282" s="278"/>
      <c r="G282" s="278"/>
      <c r="H282" s="278"/>
      <c r="I282" s="278"/>
      <c r="J282" s="278"/>
    </row>
    <row r="283" spans="5:10" x14ac:dyDescent="0.25">
      <c r="E283" s="279"/>
      <c r="F283" s="278"/>
      <c r="G283" s="278"/>
      <c r="H283" s="278"/>
      <c r="I283" s="278"/>
      <c r="J283" s="278"/>
    </row>
    <row r="284" spans="5:10" x14ac:dyDescent="0.25">
      <c r="E284" s="279"/>
      <c r="F284" s="278"/>
      <c r="G284" s="278"/>
      <c r="H284" s="278"/>
      <c r="I284" s="278"/>
      <c r="J284" s="278"/>
    </row>
    <row r="285" spans="5:10" x14ac:dyDescent="0.25">
      <c r="E285" s="279"/>
      <c r="F285" s="278"/>
      <c r="G285" s="278"/>
      <c r="H285" s="278"/>
      <c r="I285" s="278"/>
      <c r="J285" s="278"/>
    </row>
    <row r="286" spans="5:10" x14ac:dyDescent="0.25">
      <c r="E286" s="279"/>
      <c r="F286" s="278"/>
      <c r="G286" s="278"/>
      <c r="H286" s="278"/>
      <c r="I286" s="278"/>
      <c r="J286" s="278"/>
    </row>
    <row r="287" spans="5:10" x14ac:dyDescent="0.25">
      <c r="E287" s="279"/>
      <c r="F287" s="278"/>
      <c r="G287" s="278"/>
      <c r="H287" s="278"/>
      <c r="I287" s="278"/>
      <c r="J287" s="278"/>
    </row>
    <row r="288" spans="5:10" x14ac:dyDescent="0.25">
      <c r="E288" s="279"/>
      <c r="F288" s="278"/>
      <c r="G288" s="278"/>
      <c r="H288" s="278"/>
      <c r="I288" s="278"/>
      <c r="J288" s="278"/>
    </row>
    <row r="289" spans="5:10" x14ac:dyDescent="0.25">
      <c r="E289" s="279"/>
      <c r="F289" s="278"/>
      <c r="G289" s="278"/>
      <c r="H289" s="278"/>
      <c r="I289" s="278"/>
      <c r="J289" s="278"/>
    </row>
    <row r="290" spans="5:10" x14ac:dyDescent="0.25">
      <c r="E290" s="279"/>
      <c r="F290" s="278"/>
      <c r="G290" s="278"/>
      <c r="H290" s="278"/>
      <c r="I290" s="278"/>
      <c r="J290" s="278"/>
    </row>
    <row r="291" spans="5:10" x14ac:dyDescent="0.25">
      <c r="E291" s="279"/>
      <c r="F291" s="278"/>
      <c r="G291" s="278"/>
      <c r="H291" s="278"/>
      <c r="I291" s="278"/>
      <c r="J291" s="278"/>
    </row>
    <row r="292" spans="5:10" x14ac:dyDescent="0.25">
      <c r="E292" s="279"/>
      <c r="F292" s="278"/>
      <c r="G292" s="278"/>
      <c r="H292" s="278"/>
      <c r="I292" s="278"/>
      <c r="J292" s="278"/>
    </row>
    <row r="293" spans="5:10" x14ac:dyDescent="0.25">
      <c r="E293" s="279"/>
      <c r="F293" s="278"/>
      <c r="G293" s="278"/>
      <c r="H293" s="278"/>
      <c r="I293" s="278"/>
      <c r="J293" s="278"/>
    </row>
    <row r="294" spans="5:10" x14ac:dyDescent="0.25">
      <c r="E294" s="279"/>
      <c r="F294" s="278"/>
      <c r="G294" s="278"/>
      <c r="H294" s="278"/>
      <c r="I294" s="278"/>
      <c r="J294" s="278"/>
    </row>
    <row r="295" spans="5:10" x14ac:dyDescent="0.25">
      <c r="E295" s="279"/>
      <c r="F295" s="278"/>
      <c r="G295" s="278"/>
      <c r="H295" s="278"/>
      <c r="I295" s="278"/>
      <c r="J295" s="278"/>
    </row>
    <row r="296" spans="5:10" x14ac:dyDescent="0.25">
      <c r="E296" s="279"/>
      <c r="F296" s="278"/>
      <c r="G296" s="278"/>
      <c r="H296" s="278"/>
      <c r="I296" s="278"/>
      <c r="J296" s="278"/>
    </row>
    <row r="297" spans="5:10" x14ac:dyDescent="0.25">
      <c r="E297" s="279"/>
      <c r="F297" s="278"/>
      <c r="G297" s="278"/>
      <c r="H297" s="278"/>
      <c r="I297" s="278"/>
      <c r="J297" s="278"/>
    </row>
    <row r="298" spans="5:10" x14ac:dyDescent="0.25">
      <c r="E298" s="279"/>
      <c r="F298" s="278"/>
      <c r="G298" s="278"/>
      <c r="H298" s="278"/>
      <c r="I298" s="278"/>
      <c r="J298" s="278"/>
    </row>
    <row r="299" spans="5:10" x14ac:dyDescent="0.25">
      <c r="E299" s="279"/>
      <c r="F299" s="278"/>
      <c r="G299" s="278"/>
      <c r="H299" s="278"/>
      <c r="I299" s="278"/>
      <c r="J299" s="278"/>
    </row>
    <row r="300" spans="5:10" x14ac:dyDescent="0.25">
      <c r="E300" s="279"/>
      <c r="F300" s="278"/>
      <c r="G300" s="278"/>
      <c r="H300" s="278"/>
      <c r="I300" s="278"/>
      <c r="J300" s="278"/>
    </row>
    <row r="301" spans="5:10" x14ac:dyDescent="0.25">
      <c r="E301" s="279"/>
      <c r="F301" s="278"/>
      <c r="G301" s="278"/>
      <c r="H301" s="278"/>
      <c r="I301" s="278"/>
      <c r="J301" s="278"/>
    </row>
    <row r="302" spans="5:10" x14ac:dyDescent="0.25">
      <c r="E302" s="279"/>
      <c r="F302" s="278"/>
      <c r="G302" s="278"/>
      <c r="H302" s="278"/>
      <c r="I302" s="278"/>
      <c r="J302" s="278"/>
    </row>
    <row r="303" spans="5:10" x14ac:dyDescent="0.25">
      <c r="E303" s="279"/>
      <c r="F303" s="278"/>
      <c r="G303" s="278"/>
      <c r="H303" s="278"/>
      <c r="I303" s="278"/>
      <c r="J303" s="278"/>
    </row>
    <row r="304" spans="5:10" x14ac:dyDescent="0.25">
      <c r="E304" s="279"/>
      <c r="F304" s="278"/>
      <c r="G304" s="278"/>
      <c r="H304" s="278"/>
      <c r="I304" s="278"/>
      <c r="J304" s="278"/>
    </row>
    <row r="305" spans="5:10" x14ac:dyDescent="0.25">
      <c r="E305" s="279"/>
      <c r="F305" s="278"/>
      <c r="G305" s="278"/>
      <c r="H305" s="278"/>
      <c r="I305" s="278"/>
      <c r="J305" s="278"/>
    </row>
    <row r="306" spans="5:10" x14ac:dyDescent="0.25">
      <c r="E306" s="279"/>
      <c r="F306" s="278"/>
      <c r="G306" s="278"/>
      <c r="H306" s="278"/>
      <c r="I306" s="278"/>
      <c r="J306" s="278"/>
    </row>
    <row r="307" spans="5:10" x14ac:dyDescent="0.25">
      <c r="E307" s="279"/>
      <c r="F307" s="278"/>
      <c r="G307" s="278"/>
      <c r="H307" s="278"/>
      <c r="I307" s="278"/>
      <c r="J307" s="278"/>
    </row>
    <row r="308" spans="5:10" x14ac:dyDescent="0.25">
      <c r="E308" s="279"/>
      <c r="F308" s="278"/>
      <c r="G308" s="278"/>
      <c r="H308" s="278"/>
      <c r="I308" s="278"/>
      <c r="J308" s="278"/>
    </row>
    <row r="309" spans="5:10" x14ac:dyDescent="0.25">
      <c r="E309" s="279"/>
      <c r="F309" s="278"/>
      <c r="G309" s="278"/>
      <c r="H309" s="278"/>
      <c r="I309" s="278"/>
      <c r="J309" s="278"/>
    </row>
    <row r="310" spans="5:10" x14ac:dyDescent="0.25">
      <c r="E310" s="279"/>
      <c r="F310" s="278"/>
      <c r="G310" s="278"/>
      <c r="H310" s="278"/>
      <c r="I310" s="278"/>
      <c r="J310" s="278"/>
    </row>
    <row r="311" spans="5:10" x14ac:dyDescent="0.25">
      <c r="E311" s="279"/>
      <c r="F311" s="278"/>
      <c r="G311" s="278"/>
      <c r="H311" s="278"/>
      <c r="I311" s="278"/>
      <c r="J311" s="278"/>
    </row>
    <row r="312" spans="5:10" x14ac:dyDescent="0.25">
      <c r="E312" s="279"/>
      <c r="F312" s="278"/>
      <c r="G312" s="278"/>
      <c r="H312" s="278"/>
      <c r="I312" s="278"/>
      <c r="J312" s="278"/>
    </row>
    <row r="313" spans="5:10" x14ac:dyDescent="0.25">
      <c r="E313" s="279"/>
      <c r="F313" s="278"/>
      <c r="G313" s="278"/>
      <c r="H313" s="278"/>
      <c r="I313" s="278"/>
      <c r="J313" s="278"/>
    </row>
    <row r="314" spans="5:10" x14ac:dyDescent="0.25">
      <c r="E314" s="279"/>
      <c r="F314" s="278"/>
      <c r="G314" s="278"/>
      <c r="H314" s="278"/>
      <c r="I314" s="278"/>
      <c r="J314" s="278"/>
    </row>
    <row r="315" spans="5:10" x14ac:dyDescent="0.25">
      <c r="E315" s="279"/>
      <c r="F315" s="278"/>
      <c r="G315" s="278"/>
      <c r="H315" s="278"/>
      <c r="I315" s="278"/>
      <c r="J315" s="278"/>
    </row>
    <row r="316" spans="5:10" x14ac:dyDescent="0.25">
      <c r="E316" s="279"/>
      <c r="F316" s="278"/>
      <c r="G316" s="278"/>
      <c r="H316" s="278"/>
      <c r="I316" s="278"/>
      <c r="J316" s="278"/>
    </row>
    <row r="317" spans="5:10" x14ac:dyDescent="0.25">
      <c r="E317" s="279"/>
      <c r="F317" s="278"/>
      <c r="G317" s="278"/>
      <c r="H317" s="278"/>
      <c r="I317" s="278"/>
      <c r="J317" s="278"/>
    </row>
    <row r="318" spans="5:10" x14ac:dyDescent="0.25">
      <c r="E318" s="279"/>
      <c r="F318" s="278"/>
      <c r="G318" s="278"/>
      <c r="H318" s="278"/>
      <c r="I318" s="278"/>
      <c r="J318" s="278"/>
    </row>
    <row r="319" spans="5:10" x14ac:dyDescent="0.25">
      <c r="E319" s="279"/>
      <c r="F319" s="278"/>
      <c r="G319" s="278"/>
      <c r="H319" s="278"/>
      <c r="I319" s="278"/>
      <c r="J319" s="278"/>
    </row>
    <row r="320" spans="5:10" x14ac:dyDescent="0.25">
      <c r="E320" s="279"/>
      <c r="F320" s="278"/>
      <c r="G320" s="278"/>
      <c r="H320" s="278"/>
      <c r="I320" s="278"/>
      <c r="J320" s="278"/>
    </row>
    <row r="321" spans="5:10" x14ac:dyDescent="0.25">
      <c r="E321" s="279"/>
      <c r="F321" s="278"/>
      <c r="G321" s="278"/>
      <c r="H321" s="278"/>
      <c r="I321" s="278"/>
      <c r="J321" s="278"/>
    </row>
    <row r="322" spans="5:10" x14ac:dyDescent="0.25">
      <c r="E322" s="279"/>
      <c r="F322" s="278"/>
      <c r="G322" s="278"/>
      <c r="H322" s="278"/>
      <c r="I322" s="278"/>
      <c r="J322" s="278"/>
    </row>
    <row r="323" spans="5:10" x14ac:dyDescent="0.25">
      <c r="E323" s="279"/>
      <c r="F323" s="278"/>
      <c r="G323" s="278"/>
      <c r="H323" s="278"/>
      <c r="I323" s="278"/>
      <c r="J323" s="278"/>
    </row>
    <row r="324" spans="5:10" x14ac:dyDescent="0.25">
      <c r="E324" s="279"/>
      <c r="F324" s="278"/>
      <c r="G324" s="278"/>
      <c r="H324" s="278"/>
      <c r="I324" s="278"/>
      <c r="J324" s="278"/>
    </row>
    <row r="325" spans="5:10" x14ac:dyDescent="0.25">
      <c r="E325" s="279"/>
      <c r="F325" s="278"/>
      <c r="G325" s="278"/>
      <c r="H325" s="278"/>
      <c r="I325" s="278"/>
      <c r="J325" s="278"/>
    </row>
    <row r="326" spans="5:10" x14ac:dyDescent="0.25">
      <c r="E326" s="279"/>
      <c r="F326" s="278"/>
      <c r="G326" s="278"/>
      <c r="H326" s="278"/>
      <c r="I326" s="278"/>
      <c r="J326" s="278"/>
    </row>
    <row r="327" spans="5:10" x14ac:dyDescent="0.25">
      <c r="E327" s="279"/>
      <c r="F327" s="278"/>
      <c r="G327" s="278"/>
      <c r="H327" s="278"/>
      <c r="I327" s="278"/>
      <c r="J327" s="278"/>
    </row>
    <row r="328" spans="5:10" x14ac:dyDescent="0.25">
      <c r="E328" s="279"/>
      <c r="F328" s="278"/>
      <c r="G328" s="278"/>
      <c r="H328" s="278"/>
      <c r="I328" s="278"/>
      <c r="J328" s="278"/>
    </row>
    <row r="329" spans="5:10" x14ac:dyDescent="0.25">
      <c r="E329" s="279"/>
      <c r="F329" s="278"/>
      <c r="G329" s="278"/>
      <c r="H329" s="278"/>
      <c r="I329" s="278"/>
      <c r="J329" s="278"/>
    </row>
    <row r="330" spans="5:10" x14ac:dyDescent="0.25">
      <c r="E330" s="279"/>
      <c r="F330" s="278"/>
      <c r="G330" s="278"/>
      <c r="H330" s="278"/>
      <c r="I330" s="278"/>
      <c r="J330" s="278"/>
    </row>
    <row r="331" spans="5:10" x14ac:dyDescent="0.25">
      <c r="E331" s="279"/>
      <c r="F331" s="278"/>
      <c r="G331" s="278"/>
      <c r="H331" s="278"/>
      <c r="I331" s="278"/>
      <c r="J331" s="278"/>
    </row>
    <row r="332" spans="5:10" x14ac:dyDescent="0.25">
      <c r="E332" s="279"/>
      <c r="F332" s="278"/>
      <c r="G332" s="278"/>
      <c r="H332" s="278"/>
      <c r="I332" s="278"/>
      <c r="J332" s="278"/>
    </row>
    <row r="333" spans="5:10" x14ac:dyDescent="0.25">
      <c r="E333" s="279"/>
      <c r="F333" s="278"/>
      <c r="G333" s="278"/>
      <c r="H333" s="278"/>
      <c r="I333" s="278"/>
      <c r="J333" s="278"/>
    </row>
    <row r="334" spans="5:10" x14ac:dyDescent="0.25">
      <c r="E334" s="279"/>
      <c r="F334" s="278"/>
      <c r="G334" s="278"/>
      <c r="H334" s="278"/>
      <c r="I334" s="278"/>
      <c r="J334" s="278"/>
    </row>
    <row r="335" spans="5:10" x14ac:dyDescent="0.25">
      <c r="E335" s="279"/>
      <c r="F335" s="278"/>
      <c r="G335" s="278"/>
      <c r="H335" s="278"/>
      <c r="I335" s="278"/>
      <c r="J335" s="278"/>
    </row>
    <row r="336" spans="5:10" x14ac:dyDescent="0.25">
      <c r="E336" s="279"/>
      <c r="F336" s="278"/>
      <c r="G336" s="278"/>
      <c r="H336" s="278"/>
      <c r="I336" s="278"/>
      <c r="J336" s="278"/>
    </row>
    <row r="337" spans="5:10" x14ac:dyDescent="0.25">
      <c r="E337" s="279"/>
      <c r="F337" s="278"/>
      <c r="G337" s="278"/>
      <c r="H337" s="278"/>
      <c r="I337" s="278"/>
      <c r="J337" s="278"/>
    </row>
    <row r="338" spans="5:10" x14ac:dyDescent="0.25">
      <c r="E338" s="279"/>
      <c r="F338" s="278"/>
      <c r="G338" s="278"/>
      <c r="H338" s="278"/>
      <c r="I338" s="278"/>
      <c r="J338" s="278"/>
    </row>
    <row r="339" spans="5:10" x14ac:dyDescent="0.25">
      <c r="E339" s="279"/>
      <c r="F339" s="278"/>
      <c r="G339" s="278"/>
      <c r="H339" s="278"/>
      <c r="I339" s="278"/>
      <c r="J339" s="278"/>
    </row>
    <row r="340" spans="5:10" x14ac:dyDescent="0.25">
      <c r="E340" s="279"/>
      <c r="F340" s="278"/>
      <c r="G340" s="278"/>
      <c r="H340" s="278"/>
      <c r="I340" s="278"/>
      <c r="J340" s="278"/>
    </row>
    <row r="341" spans="5:10" x14ac:dyDescent="0.25">
      <c r="E341" s="279"/>
      <c r="F341" s="278"/>
      <c r="G341" s="278"/>
      <c r="H341" s="278"/>
      <c r="I341" s="278"/>
      <c r="J341" s="278"/>
    </row>
    <row r="342" spans="5:10" x14ac:dyDescent="0.25">
      <c r="E342" s="279"/>
      <c r="F342" s="278"/>
      <c r="G342" s="278"/>
      <c r="H342" s="278"/>
      <c r="I342" s="278"/>
      <c r="J342" s="278"/>
    </row>
    <row r="343" spans="5:10" x14ac:dyDescent="0.25">
      <c r="E343" s="279"/>
      <c r="F343" s="278"/>
      <c r="G343" s="278"/>
      <c r="H343" s="278"/>
      <c r="I343" s="278"/>
      <c r="J343" s="278"/>
    </row>
    <row r="344" spans="5:10" x14ac:dyDescent="0.25">
      <c r="E344" s="279"/>
      <c r="F344" s="278"/>
      <c r="G344" s="278"/>
      <c r="H344" s="278"/>
      <c r="I344" s="278"/>
      <c r="J344" s="278"/>
    </row>
    <row r="345" spans="5:10" x14ac:dyDescent="0.25">
      <c r="E345" s="279"/>
      <c r="F345" s="278"/>
      <c r="G345" s="278"/>
      <c r="H345" s="278"/>
      <c r="I345" s="278"/>
      <c r="J345" s="278"/>
    </row>
    <row r="346" spans="5:10" x14ac:dyDescent="0.25">
      <c r="E346" s="279"/>
      <c r="F346" s="278"/>
      <c r="G346" s="278"/>
      <c r="H346" s="278"/>
      <c r="I346" s="278"/>
      <c r="J346" s="278"/>
    </row>
    <row r="347" spans="5:10" x14ac:dyDescent="0.25">
      <c r="E347" s="279"/>
      <c r="F347" s="278"/>
      <c r="G347" s="278"/>
      <c r="H347" s="278"/>
      <c r="I347" s="278"/>
      <c r="J347" s="278"/>
    </row>
    <row r="348" spans="5:10" x14ac:dyDescent="0.25">
      <c r="E348" s="279"/>
      <c r="F348" s="278"/>
      <c r="G348" s="278"/>
      <c r="H348" s="278"/>
      <c r="I348" s="278"/>
      <c r="J348" s="278"/>
    </row>
    <row r="349" spans="5:10" x14ac:dyDescent="0.25">
      <c r="E349" s="279"/>
      <c r="F349" s="278"/>
      <c r="G349" s="278"/>
      <c r="H349" s="278"/>
      <c r="I349" s="278"/>
      <c r="J349" s="278"/>
    </row>
    <row r="350" spans="5:10" x14ac:dyDescent="0.25">
      <c r="E350" s="279"/>
      <c r="F350" s="278"/>
      <c r="G350" s="278"/>
      <c r="H350" s="278"/>
      <c r="I350" s="278"/>
      <c r="J350" s="278"/>
    </row>
    <row r="351" spans="5:10" x14ac:dyDescent="0.25">
      <c r="E351" s="279"/>
      <c r="F351" s="278"/>
      <c r="G351" s="278"/>
      <c r="H351" s="278"/>
      <c r="I351" s="278"/>
      <c r="J351" s="278"/>
    </row>
    <row r="352" spans="5:10" x14ac:dyDescent="0.25">
      <c r="E352" s="279"/>
      <c r="F352" s="278"/>
      <c r="G352" s="278"/>
      <c r="H352" s="278"/>
      <c r="I352" s="278"/>
      <c r="J352" s="278"/>
    </row>
    <row r="353" spans="5:10" x14ac:dyDescent="0.25">
      <c r="E353" s="279"/>
      <c r="F353" s="278"/>
      <c r="G353" s="278"/>
      <c r="H353" s="278"/>
      <c r="I353" s="278"/>
      <c r="J353" s="278"/>
    </row>
    <row r="354" spans="5:10" x14ac:dyDescent="0.25">
      <c r="E354" s="279"/>
      <c r="F354" s="278"/>
      <c r="G354" s="278"/>
      <c r="H354" s="278"/>
      <c r="I354" s="278"/>
      <c r="J354" s="278"/>
    </row>
    <row r="355" spans="5:10" x14ac:dyDescent="0.25">
      <c r="E355" s="279"/>
      <c r="F355" s="278"/>
      <c r="G355" s="278"/>
      <c r="H355" s="278"/>
      <c r="I355" s="278"/>
      <c r="J355" s="278"/>
    </row>
    <row r="356" spans="5:10" x14ac:dyDescent="0.25">
      <c r="E356" s="279"/>
      <c r="F356" s="278"/>
      <c r="G356" s="278"/>
      <c r="H356" s="278"/>
      <c r="I356" s="278"/>
      <c r="J356" s="278"/>
    </row>
    <row r="357" spans="5:10" x14ac:dyDescent="0.25">
      <c r="E357" s="279"/>
      <c r="F357" s="278"/>
      <c r="G357" s="278"/>
      <c r="H357" s="278"/>
      <c r="I357" s="278"/>
      <c r="J357" s="278"/>
    </row>
    <row r="358" spans="5:10" x14ac:dyDescent="0.25">
      <c r="E358" s="279"/>
      <c r="F358" s="278"/>
      <c r="G358" s="278"/>
      <c r="H358" s="278"/>
      <c r="I358" s="278"/>
      <c r="J358" s="278"/>
    </row>
    <row r="359" spans="5:10" x14ac:dyDescent="0.25">
      <c r="E359" s="279"/>
      <c r="F359" s="278"/>
      <c r="G359" s="278"/>
      <c r="H359" s="278"/>
      <c r="I359" s="278"/>
      <c r="J359" s="278"/>
    </row>
    <row r="360" spans="5:10" x14ac:dyDescent="0.25">
      <c r="E360" s="279"/>
      <c r="F360" s="278"/>
      <c r="G360" s="278"/>
      <c r="H360" s="278"/>
      <c r="I360" s="278"/>
      <c r="J360" s="278"/>
    </row>
    <row r="361" spans="5:10" x14ac:dyDescent="0.25">
      <c r="E361" s="279"/>
      <c r="F361" s="278"/>
      <c r="G361" s="278"/>
      <c r="H361" s="278"/>
      <c r="I361" s="278"/>
      <c r="J361" s="278"/>
    </row>
    <row r="362" spans="5:10" x14ac:dyDescent="0.25">
      <c r="E362" s="279"/>
      <c r="F362" s="278"/>
      <c r="G362" s="278"/>
      <c r="H362" s="278"/>
      <c r="I362" s="278"/>
      <c r="J362" s="278"/>
    </row>
    <row r="363" spans="5:10" x14ac:dyDescent="0.25">
      <c r="E363" s="279"/>
      <c r="F363" s="278"/>
      <c r="G363" s="278"/>
      <c r="H363" s="278"/>
      <c r="I363" s="278"/>
      <c r="J363" s="278"/>
    </row>
    <row r="364" spans="5:10" x14ac:dyDescent="0.25">
      <c r="E364" s="279"/>
      <c r="F364" s="278"/>
      <c r="G364" s="278"/>
      <c r="H364" s="278"/>
      <c r="I364" s="278"/>
      <c r="J364" s="278"/>
    </row>
    <row r="365" spans="5:10" x14ac:dyDescent="0.25">
      <c r="E365" s="279"/>
      <c r="F365" s="278"/>
      <c r="G365" s="278"/>
      <c r="H365" s="278"/>
      <c r="I365" s="278"/>
      <c r="J365" s="278"/>
    </row>
    <row r="366" spans="5:10" x14ac:dyDescent="0.25">
      <c r="E366" s="279"/>
      <c r="F366" s="278"/>
      <c r="G366" s="278"/>
      <c r="H366" s="278"/>
      <c r="I366" s="278"/>
      <c r="J366" s="278"/>
    </row>
    <row r="367" spans="5:10" x14ac:dyDescent="0.25">
      <c r="E367" s="279"/>
      <c r="F367" s="278"/>
      <c r="G367" s="278"/>
      <c r="H367" s="278"/>
      <c r="I367" s="278"/>
      <c r="J367" s="278"/>
    </row>
    <row r="368" spans="5:10" x14ac:dyDescent="0.25">
      <c r="E368" s="279"/>
      <c r="F368" s="278"/>
      <c r="G368" s="278"/>
      <c r="H368" s="278"/>
      <c r="I368" s="278"/>
      <c r="J368" s="278"/>
    </row>
    <row r="369" spans="5:10" x14ac:dyDescent="0.25">
      <c r="E369" s="279"/>
      <c r="F369" s="278"/>
      <c r="G369" s="278"/>
      <c r="H369" s="278"/>
      <c r="I369" s="278"/>
      <c r="J369" s="278"/>
    </row>
    <row r="370" spans="5:10" x14ac:dyDescent="0.25">
      <c r="E370" s="279"/>
      <c r="F370" s="278"/>
      <c r="G370" s="278"/>
      <c r="H370" s="278"/>
      <c r="I370" s="278"/>
      <c r="J370" s="278"/>
    </row>
    <row r="371" spans="5:10" x14ac:dyDescent="0.25">
      <c r="E371" s="279"/>
      <c r="F371" s="278"/>
      <c r="G371" s="278"/>
      <c r="H371" s="278"/>
      <c r="I371" s="278"/>
      <c r="J371" s="278"/>
    </row>
    <row r="372" spans="5:10" x14ac:dyDescent="0.25">
      <c r="E372" s="279"/>
      <c r="F372" s="278"/>
      <c r="G372" s="278"/>
      <c r="H372" s="278"/>
      <c r="I372" s="278"/>
      <c r="J372" s="278"/>
    </row>
    <row r="373" spans="5:10" x14ac:dyDescent="0.25">
      <c r="E373" s="279"/>
      <c r="F373" s="278"/>
      <c r="G373" s="278"/>
      <c r="H373" s="278"/>
      <c r="I373" s="278"/>
      <c r="J373" s="278"/>
    </row>
    <row r="374" spans="5:10" x14ac:dyDescent="0.25">
      <c r="E374" s="279"/>
      <c r="F374" s="278"/>
      <c r="G374" s="278"/>
      <c r="H374" s="278"/>
      <c r="I374" s="278"/>
      <c r="J374" s="278"/>
    </row>
    <row r="375" spans="5:10" x14ac:dyDescent="0.25">
      <c r="E375" s="279"/>
      <c r="F375" s="278"/>
      <c r="G375" s="278"/>
      <c r="H375" s="278"/>
      <c r="I375" s="278"/>
      <c r="J375" s="278"/>
    </row>
    <row r="376" spans="5:10" x14ac:dyDescent="0.25">
      <c r="E376" s="279"/>
      <c r="F376" s="278"/>
      <c r="G376" s="278"/>
      <c r="H376" s="278"/>
      <c r="I376" s="278"/>
      <c r="J376" s="278"/>
    </row>
    <row r="377" spans="5:10" x14ac:dyDescent="0.25">
      <c r="E377" s="279"/>
      <c r="F377" s="278"/>
      <c r="G377" s="278"/>
      <c r="H377" s="278"/>
      <c r="I377" s="278"/>
      <c r="J377" s="278"/>
    </row>
    <row r="378" spans="5:10" x14ac:dyDescent="0.25">
      <c r="E378" s="279"/>
      <c r="F378" s="278"/>
      <c r="G378" s="278"/>
      <c r="H378" s="278"/>
      <c r="I378" s="278"/>
      <c r="J378" s="278"/>
    </row>
    <row r="379" spans="5:10" x14ac:dyDescent="0.25">
      <c r="E379" s="279"/>
      <c r="F379" s="278"/>
      <c r="G379" s="278"/>
      <c r="H379" s="278"/>
      <c r="I379" s="278"/>
      <c r="J379" s="278"/>
    </row>
    <row r="380" spans="5:10" x14ac:dyDescent="0.25">
      <c r="E380" s="279"/>
      <c r="F380" s="278"/>
      <c r="G380" s="278"/>
      <c r="H380" s="278"/>
      <c r="I380" s="278"/>
      <c r="J380" s="278"/>
    </row>
    <row r="381" spans="5:10" x14ac:dyDescent="0.25">
      <c r="E381" s="279"/>
      <c r="F381" s="278"/>
      <c r="G381" s="278"/>
      <c r="H381" s="278"/>
      <c r="I381" s="278"/>
      <c r="J381" s="278"/>
    </row>
    <row r="382" spans="5:10" x14ac:dyDescent="0.25">
      <c r="E382" s="279"/>
      <c r="F382" s="278"/>
      <c r="G382" s="278"/>
      <c r="H382" s="278"/>
      <c r="I382" s="278"/>
      <c r="J382" s="278"/>
    </row>
    <row r="383" spans="5:10" x14ac:dyDescent="0.25">
      <c r="E383" s="279"/>
      <c r="F383" s="278"/>
      <c r="G383" s="278"/>
      <c r="H383" s="278"/>
      <c r="I383" s="278"/>
      <c r="J383" s="278"/>
    </row>
    <row r="384" spans="5:10" x14ac:dyDescent="0.25">
      <c r="E384" s="279"/>
      <c r="F384" s="278"/>
      <c r="G384" s="278"/>
      <c r="H384" s="278"/>
      <c r="I384" s="278"/>
      <c r="J384" s="278"/>
    </row>
    <row r="385" spans="5:10" x14ac:dyDescent="0.25">
      <c r="E385" s="279"/>
      <c r="F385" s="278"/>
      <c r="G385" s="278"/>
      <c r="H385" s="278"/>
      <c r="I385" s="278"/>
      <c r="J385" s="278"/>
    </row>
    <row r="386" spans="5:10" x14ac:dyDescent="0.25">
      <c r="E386" s="279"/>
      <c r="F386" s="278"/>
      <c r="G386" s="278"/>
      <c r="H386" s="278"/>
      <c r="I386" s="278"/>
      <c r="J386" s="278"/>
    </row>
    <row r="387" spans="5:10" x14ac:dyDescent="0.25">
      <c r="E387" s="279"/>
      <c r="F387" s="278"/>
      <c r="G387" s="278"/>
      <c r="H387" s="278"/>
      <c r="I387" s="278"/>
      <c r="J387" s="278"/>
    </row>
    <row r="388" spans="5:10" x14ac:dyDescent="0.25">
      <c r="E388" s="279"/>
      <c r="F388" s="278"/>
      <c r="G388" s="278"/>
      <c r="H388" s="278"/>
      <c r="I388" s="278"/>
      <c r="J388" s="278"/>
    </row>
    <row r="389" spans="5:10" x14ac:dyDescent="0.25">
      <c r="E389" s="279"/>
      <c r="F389" s="278"/>
      <c r="G389" s="278"/>
      <c r="H389" s="278"/>
      <c r="I389" s="278"/>
      <c r="J389" s="278"/>
    </row>
    <row r="390" spans="5:10" x14ac:dyDescent="0.25">
      <c r="E390" s="279"/>
      <c r="F390" s="278"/>
      <c r="G390" s="278"/>
      <c r="H390" s="278"/>
      <c r="I390" s="278"/>
      <c r="J390" s="278"/>
    </row>
    <row r="391" spans="5:10" x14ac:dyDescent="0.25">
      <c r="E391" s="279"/>
      <c r="F391" s="278"/>
      <c r="G391" s="278"/>
      <c r="H391" s="278"/>
      <c r="I391" s="278"/>
      <c r="J391" s="278"/>
    </row>
    <row r="392" spans="5:10" x14ac:dyDescent="0.25">
      <c r="E392" s="279"/>
      <c r="F392" s="278"/>
      <c r="G392" s="278"/>
      <c r="H392" s="278"/>
      <c r="I392" s="278"/>
      <c r="J392" s="278"/>
    </row>
    <row r="393" spans="5:10" x14ac:dyDescent="0.25">
      <c r="E393" s="279"/>
      <c r="F393" s="278"/>
      <c r="G393" s="278"/>
      <c r="H393" s="278"/>
      <c r="I393" s="278"/>
      <c r="J393" s="278"/>
    </row>
    <row r="394" spans="5:10" x14ac:dyDescent="0.25">
      <c r="E394" s="279"/>
      <c r="F394" s="278"/>
      <c r="G394" s="278"/>
      <c r="H394" s="278"/>
      <c r="I394" s="278"/>
      <c r="J394" s="278"/>
    </row>
    <row r="395" spans="5:10" x14ac:dyDescent="0.25">
      <c r="E395" s="279"/>
      <c r="F395" s="278"/>
      <c r="G395" s="278"/>
      <c r="H395" s="278"/>
      <c r="I395" s="278"/>
      <c r="J395" s="278"/>
    </row>
    <row r="396" spans="5:10" x14ac:dyDescent="0.25">
      <c r="E396" s="279"/>
      <c r="F396" s="278"/>
      <c r="G396" s="278"/>
      <c r="H396" s="278"/>
      <c r="I396" s="278"/>
      <c r="J396" s="278"/>
    </row>
    <row r="397" spans="5:10" x14ac:dyDescent="0.25">
      <c r="E397" s="279"/>
      <c r="F397" s="278"/>
      <c r="G397" s="278"/>
      <c r="H397" s="278"/>
      <c r="I397" s="278"/>
      <c r="J397" s="278"/>
    </row>
    <row r="398" spans="5:10" x14ac:dyDescent="0.25">
      <c r="E398" s="279"/>
      <c r="F398" s="278"/>
      <c r="G398" s="278"/>
      <c r="H398" s="278"/>
      <c r="I398" s="278"/>
      <c r="J398" s="278"/>
    </row>
    <row r="399" spans="5:10" x14ac:dyDescent="0.25">
      <c r="E399" s="279"/>
      <c r="F399" s="278"/>
      <c r="G399" s="278"/>
      <c r="H399" s="278"/>
      <c r="I399" s="278"/>
      <c r="J399" s="278"/>
    </row>
    <row r="400" spans="5:10" x14ac:dyDescent="0.25">
      <c r="E400" s="279"/>
      <c r="F400" s="278"/>
      <c r="G400" s="278"/>
      <c r="H400" s="278"/>
      <c r="I400" s="278"/>
      <c r="J400" s="278"/>
    </row>
    <row r="401" spans="5:10" x14ac:dyDescent="0.25">
      <c r="E401" s="279"/>
      <c r="F401" s="278"/>
      <c r="G401" s="278"/>
      <c r="H401" s="278"/>
      <c r="I401" s="278"/>
      <c r="J401" s="278"/>
    </row>
    <row r="402" spans="5:10" x14ac:dyDescent="0.25">
      <c r="E402" s="279"/>
      <c r="F402" s="278"/>
      <c r="G402" s="278"/>
      <c r="H402" s="278"/>
      <c r="I402" s="278"/>
      <c r="J402" s="278"/>
    </row>
    <row r="403" spans="5:10" x14ac:dyDescent="0.25">
      <c r="E403" s="279"/>
      <c r="F403" s="278"/>
      <c r="G403" s="278"/>
      <c r="H403" s="278"/>
      <c r="I403" s="278"/>
      <c r="J403" s="278"/>
    </row>
    <row r="404" spans="5:10" x14ac:dyDescent="0.25">
      <c r="E404" s="279"/>
      <c r="F404" s="278"/>
      <c r="G404" s="278"/>
      <c r="H404" s="278"/>
      <c r="I404" s="278"/>
      <c r="J404" s="278"/>
    </row>
    <row r="405" spans="5:10" x14ac:dyDescent="0.25">
      <c r="E405" s="279"/>
      <c r="F405" s="278"/>
      <c r="G405" s="278"/>
      <c r="H405" s="278"/>
      <c r="I405" s="278"/>
      <c r="J405" s="278"/>
    </row>
    <row r="406" spans="5:10" x14ac:dyDescent="0.25">
      <c r="E406" s="279"/>
      <c r="F406" s="278"/>
      <c r="G406" s="278"/>
      <c r="H406" s="278"/>
      <c r="I406" s="278"/>
      <c r="J406" s="278"/>
    </row>
    <row r="407" spans="5:10" x14ac:dyDescent="0.25">
      <c r="E407" s="279"/>
      <c r="F407" s="278"/>
      <c r="G407" s="278"/>
      <c r="H407" s="278"/>
      <c r="I407" s="278"/>
      <c r="J407" s="278"/>
    </row>
    <row r="408" spans="5:10" x14ac:dyDescent="0.25">
      <c r="E408" s="279"/>
      <c r="F408" s="278"/>
      <c r="G408" s="278"/>
      <c r="H408" s="278"/>
      <c r="I408" s="278"/>
      <c r="J408" s="278"/>
    </row>
    <row r="409" spans="5:10" x14ac:dyDescent="0.25">
      <c r="E409" s="279"/>
      <c r="F409" s="278"/>
      <c r="G409" s="278"/>
      <c r="H409" s="278"/>
      <c r="I409" s="278"/>
      <c r="J409" s="278"/>
    </row>
    <row r="410" spans="5:10" x14ac:dyDescent="0.25">
      <c r="E410" s="279"/>
      <c r="F410" s="278"/>
      <c r="G410" s="278"/>
      <c r="H410" s="278"/>
      <c r="I410" s="278"/>
      <c r="J410" s="278"/>
    </row>
    <row r="411" spans="5:10" x14ac:dyDescent="0.25">
      <c r="E411" s="279"/>
      <c r="F411" s="278"/>
      <c r="G411" s="278"/>
      <c r="H411" s="278"/>
      <c r="I411" s="278"/>
      <c r="J411" s="278"/>
    </row>
    <row r="412" spans="5:10" x14ac:dyDescent="0.25">
      <c r="E412" s="279"/>
      <c r="F412" s="278"/>
      <c r="G412" s="278"/>
      <c r="H412" s="278"/>
      <c r="I412" s="278"/>
      <c r="J412" s="278"/>
    </row>
    <row r="413" spans="5:10" x14ac:dyDescent="0.25">
      <c r="E413" s="279"/>
      <c r="F413" s="278"/>
      <c r="G413" s="278"/>
      <c r="H413" s="278"/>
      <c r="I413" s="278"/>
      <c r="J413" s="278"/>
    </row>
    <row r="414" spans="5:10" x14ac:dyDescent="0.25">
      <c r="E414" s="279"/>
      <c r="F414" s="278"/>
      <c r="G414" s="278"/>
      <c r="H414" s="278"/>
      <c r="I414" s="278"/>
      <c r="J414" s="278"/>
    </row>
    <row r="415" spans="5:10" x14ac:dyDescent="0.25">
      <c r="E415" s="279"/>
      <c r="F415" s="278"/>
      <c r="G415" s="278"/>
      <c r="H415" s="278"/>
      <c r="I415" s="278"/>
      <c r="J415" s="278"/>
    </row>
    <row r="416" spans="5:10" x14ac:dyDescent="0.25">
      <c r="E416" s="279"/>
      <c r="F416" s="278"/>
      <c r="G416" s="278"/>
      <c r="H416" s="278"/>
      <c r="I416" s="278"/>
      <c r="J416" s="278"/>
    </row>
    <row r="417" spans="5:10" x14ac:dyDescent="0.25">
      <c r="E417" s="279"/>
      <c r="F417" s="278"/>
      <c r="G417" s="278"/>
      <c r="H417" s="278"/>
      <c r="I417" s="278"/>
      <c r="J417" s="278"/>
    </row>
    <row r="418" spans="5:10" x14ac:dyDescent="0.25">
      <c r="E418" s="279"/>
      <c r="F418" s="278"/>
      <c r="G418" s="278"/>
      <c r="H418" s="278"/>
      <c r="I418" s="278"/>
      <c r="J418" s="278"/>
    </row>
    <row r="419" spans="5:10" x14ac:dyDescent="0.25">
      <c r="E419" s="279"/>
      <c r="F419" s="278"/>
      <c r="G419" s="278"/>
      <c r="H419" s="278"/>
      <c r="I419" s="278"/>
      <c r="J419" s="278"/>
    </row>
    <row r="420" spans="5:10" x14ac:dyDescent="0.25">
      <c r="E420" s="279"/>
      <c r="F420" s="278"/>
      <c r="G420" s="278"/>
      <c r="H420" s="278"/>
      <c r="I420" s="278"/>
      <c r="J420" s="278"/>
    </row>
    <row r="421" spans="5:10" x14ac:dyDescent="0.25">
      <c r="E421" s="279"/>
      <c r="F421" s="278"/>
      <c r="G421" s="278"/>
      <c r="H421" s="278"/>
      <c r="I421" s="278"/>
      <c r="J421" s="278"/>
    </row>
    <row r="422" spans="5:10" x14ac:dyDescent="0.25">
      <c r="E422" s="279"/>
      <c r="F422" s="278"/>
      <c r="G422" s="278"/>
      <c r="H422" s="278"/>
      <c r="I422" s="278"/>
      <c r="J422" s="278"/>
    </row>
    <row r="423" spans="5:10" x14ac:dyDescent="0.25">
      <c r="E423" s="279"/>
      <c r="F423" s="278"/>
      <c r="G423" s="278"/>
      <c r="H423" s="278"/>
      <c r="I423" s="278"/>
      <c r="J423" s="278"/>
    </row>
    <row r="424" spans="5:10" x14ac:dyDescent="0.25">
      <c r="E424" s="279"/>
      <c r="F424" s="278"/>
      <c r="G424" s="278"/>
      <c r="H424" s="278"/>
      <c r="I424" s="278"/>
      <c r="J424" s="278"/>
    </row>
    <row r="425" spans="5:10" x14ac:dyDescent="0.25">
      <c r="E425" s="279"/>
      <c r="F425" s="278"/>
      <c r="G425" s="278"/>
      <c r="H425" s="278"/>
      <c r="I425" s="278"/>
      <c r="J425" s="278"/>
    </row>
    <row r="426" spans="5:10" x14ac:dyDescent="0.25">
      <c r="E426" s="279"/>
      <c r="F426" s="278"/>
      <c r="G426" s="278"/>
      <c r="H426" s="278"/>
      <c r="I426" s="278"/>
      <c r="J426" s="278"/>
    </row>
    <row r="427" spans="5:10" x14ac:dyDescent="0.25">
      <c r="E427" s="279"/>
      <c r="F427" s="278"/>
      <c r="G427" s="278"/>
      <c r="H427" s="278"/>
      <c r="I427" s="278"/>
      <c r="J427" s="278"/>
    </row>
    <row r="428" spans="5:10" x14ac:dyDescent="0.25">
      <c r="E428" s="279"/>
      <c r="F428" s="278"/>
      <c r="G428" s="278"/>
      <c r="H428" s="278"/>
      <c r="I428" s="278"/>
      <c r="J428" s="278"/>
    </row>
    <row r="429" spans="5:10" x14ac:dyDescent="0.25">
      <c r="E429" s="279"/>
      <c r="F429" s="278"/>
      <c r="G429" s="278"/>
      <c r="H429" s="278"/>
      <c r="I429" s="278"/>
      <c r="J429" s="278"/>
    </row>
    <row r="430" spans="5:10" x14ac:dyDescent="0.25">
      <c r="E430" s="279"/>
      <c r="F430" s="278"/>
      <c r="G430" s="278"/>
      <c r="H430" s="278"/>
      <c r="I430" s="278"/>
      <c r="J430" s="278"/>
    </row>
    <row r="431" spans="5:10" x14ac:dyDescent="0.25">
      <c r="E431" s="279"/>
      <c r="F431" s="278"/>
      <c r="G431" s="278"/>
      <c r="H431" s="278"/>
      <c r="I431" s="278"/>
      <c r="J431" s="278"/>
    </row>
    <row r="432" spans="5:10" x14ac:dyDescent="0.25">
      <c r="E432" s="279"/>
      <c r="F432" s="278"/>
      <c r="G432" s="278"/>
      <c r="H432" s="278"/>
      <c r="I432" s="278"/>
      <c r="J432" s="278"/>
    </row>
    <row r="433" spans="5:10" x14ac:dyDescent="0.25">
      <c r="E433" s="279"/>
      <c r="F433" s="278"/>
      <c r="G433" s="278"/>
      <c r="H433" s="278"/>
      <c r="I433" s="278"/>
      <c r="J433" s="278"/>
    </row>
    <row r="434" spans="5:10" x14ac:dyDescent="0.25">
      <c r="E434" s="279"/>
      <c r="F434" s="278"/>
      <c r="G434" s="278"/>
      <c r="H434" s="278"/>
      <c r="I434" s="278"/>
      <c r="J434" s="278"/>
    </row>
    <row r="435" spans="5:10" x14ac:dyDescent="0.25">
      <c r="E435" s="279"/>
      <c r="F435" s="278"/>
      <c r="G435" s="278"/>
      <c r="H435" s="278"/>
      <c r="I435" s="278"/>
      <c r="J435" s="278"/>
    </row>
    <row r="436" spans="5:10" x14ac:dyDescent="0.25">
      <c r="E436" s="279"/>
      <c r="F436" s="278"/>
      <c r="G436" s="278"/>
      <c r="H436" s="278"/>
      <c r="I436" s="278"/>
      <c r="J436" s="278"/>
    </row>
    <row r="437" spans="5:10" x14ac:dyDescent="0.25">
      <c r="E437" s="279"/>
      <c r="F437" s="278"/>
      <c r="G437" s="278"/>
      <c r="H437" s="278"/>
      <c r="I437" s="278"/>
      <c r="J437" s="278"/>
    </row>
    <row r="438" spans="5:10" x14ac:dyDescent="0.25">
      <c r="E438" s="279"/>
      <c r="F438" s="278"/>
      <c r="G438" s="278"/>
      <c r="H438" s="278"/>
      <c r="I438" s="278"/>
      <c r="J438" s="278"/>
    </row>
    <row r="439" spans="5:10" x14ac:dyDescent="0.25">
      <c r="E439" s="279"/>
      <c r="F439" s="278"/>
      <c r="G439" s="278"/>
      <c r="H439" s="278"/>
      <c r="I439" s="278"/>
      <c r="J439" s="278"/>
    </row>
    <row r="440" spans="5:10" x14ac:dyDescent="0.25">
      <c r="E440" s="279"/>
      <c r="F440" s="278"/>
      <c r="G440" s="278"/>
      <c r="H440" s="278"/>
      <c r="I440" s="278"/>
      <c r="J440" s="278"/>
    </row>
    <row r="441" spans="5:10" x14ac:dyDescent="0.25">
      <c r="E441" s="279"/>
      <c r="F441" s="278"/>
      <c r="G441" s="278"/>
      <c r="H441" s="278"/>
      <c r="I441" s="278"/>
      <c r="J441" s="278"/>
    </row>
    <row r="442" spans="5:10" x14ac:dyDescent="0.25">
      <c r="E442" s="279"/>
      <c r="F442" s="278"/>
      <c r="G442" s="278"/>
      <c r="H442" s="278"/>
      <c r="I442" s="278"/>
      <c r="J442" s="278"/>
    </row>
    <row r="443" spans="5:10" x14ac:dyDescent="0.25">
      <c r="E443" s="279"/>
      <c r="F443" s="278"/>
      <c r="G443" s="278"/>
      <c r="H443" s="278"/>
      <c r="I443" s="278"/>
      <c r="J443" s="278"/>
    </row>
    <row r="444" spans="5:10" x14ac:dyDescent="0.25">
      <c r="E444" s="279"/>
      <c r="F444" s="278"/>
      <c r="G444" s="278"/>
      <c r="H444" s="278"/>
      <c r="I444" s="278"/>
      <c r="J444" s="278"/>
    </row>
    <row r="445" spans="5:10" x14ac:dyDescent="0.25">
      <c r="E445" s="279"/>
      <c r="F445" s="278"/>
      <c r="G445" s="278"/>
      <c r="H445" s="278"/>
      <c r="I445" s="278"/>
      <c r="J445" s="278"/>
    </row>
    <row r="446" spans="5:10" x14ac:dyDescent="0.25">
      <c r="E446" s="279"/>
      <c r="F446" s="278"/>
      <c r="G446" s="278"/>
      <c r="H446" s="278"/>
      <c r="I446" s="278"/>
      <c r="J446" s="278"/>
    </row>
    <row r="447" spans="5:10" x14ac:dyDescent="0.25">
      <c r="E447" s="279"/>
      <c r="F447" s="278"/>
      <c r="G447" s="278"/>
      <c r="H447" s="278"/>
      <c r="I447" s="278"/>
      <c r="J447" s="278"/>
    </row>
    <row r="448" spans="5:10" x14ac:dyDescent="0.25">
      <c r="E448" s="279"/>
      <c r="F448" s="278"/>
      <c r="G448" s="278"/>
      <c r="H448" s="278"/>
      <c r="I448" s="278"/>
      <c r="J448" s="278"/>
    </row>
    <row r="449" spans="5:10" x14ac:dyDescent="0.25">
      <c r="E449" s="279"/>
      <c r="F449" s="278"/>
      <c r="G449" s="278"/>
      <c r="H449" s="278"/>
      <c r="I449" s="278"/>
      <c r="J449" s="278"/>
    </row>
    <row r="450" spans="5:10" x14ac:dyDescent="0.25">
      <c r="E450" s="279"/>
      <c r="F450" s="278"/>
      <c r="G450" s="278"/>
      <c r="H450" s="278"/>
      <c r="I450" s="278"/>
      <c r="J450" s="278"/>
    </row>
    <row r="451" spans="5:10" x14ac:dyDescent="0.25">
      <c r="E451" s="279"/>
      <c r="F451" s="278"/>
      <c r="G451" s="278"/>
      <c r="H451" s="278"/>
      <c r="I451" s="278"/>
      <c r="J451" s="278"/>
    </row>
    <row r="452" spans="5:10" x14ac:dyDescent="0.25">
      <c r="E452" s="279"/>
      <c r="F452" s="278"/>
      <c r="G452" s="278"/>
      <c r="H452" s="278"/>
      <c r="I452" s="278"/>
      <c r="J452" s="278"/>
    </row>
    <row r="453" spans="5:10" x14ac:dyDescent="0.25">
      <c r="E453" s="279"/>
      <c r="F453" s="278"/>
      <c r="G453" s="278"/>
      <c r="H453" s="278"/>
      <c r="I453" s="278"/>
      <c r="J453" s="278"/>
    </row>
    <row r="454" spans="5:10" x14ac:dyDescent="0.25">
      <c r="E454" s="279"/>
      <c r="F454" s="278"/>
      <c r="G454" s="278"/>
      <c r="H454" s="278"/>
      <c r="I454" s="278"/>
      <c r="J454" s="278"/>
    </row>
    <row r="455" spans="5:10" x14ac:dyDescent="0.25">
      <c r="E455" s="279"/>
      <c r="F455" s="278"/>
      <c r="G455" s="278"/>
      <c r="H455" s="278"/>
      <c r="I455" s="278"/>
      <c r="J455" s="278"/>
    </row>
    <row r="456" spans="5:10" x14ac:dyDescent="0.25">
      <c r="E456" s="279"/>
      <c r="F456" s="278"/>
      <c r="G456" s="278"/>
      <c r="H456" s="278"/>
      <c r="I456" s="278"/>
      <c r="J456" s="278"/>
    </row>
    <row r="457" spans="5:10" x14ac:dyDescent="0.25">
      <c r="E457" s="279"/>
      <c r="F457" s="278"/>
      <c r="G457" s="278"/>
      <c r="H457" s="278"/>
      <c r="I457" s="278"/>
      <c r="J457" s="278"/>
    </row>
    <row r="458" spans="5:10" x14ac:dyDescent="0.25">
      <c r="E458" s="279"/>
      <c r="F458" s="278"/>
      <c r="G458" s="278"/>
      <c r="H458" s="278"/>
      <c r="I458" s="278"/>
      <c r="J458" s="278"/>
    </row>
    <row r="459" spans="5:10" x14ac:dyDescent="0.25">
      <c r="E459" s="279"/>
      <c r="F459" s="278"/>
      <c r="G459" s="278"/>
      <c r="H459" s="278"/>
      <c r="I459" s="278"/>
      <c r="J459" s="278"/>
    </row>
    <row r="460" spans="5:10" x14ac:dyDescent="0.25">
      <c r="E460" s="279"/>
      <c r="F460" s="278"/>
      <c r="G460" s="278"/>
      <c r="H460" s="278"/>
      <c r="I460" s="278"/>
      <c r="J460" s="278"/>
    </row>
    <row r="461" spans="5:10" x14ac:dyDescent="0.25">
      <c r="E461" s="279"/>
      <c r="F461" s="278"/>
      <c r="G461" s="278"/>
      <c r="H461" s="278"/>
      <c r="I461" s="278"/>
      <c r="J461" s="278"/>
    </row>
    <row r="462" spans="5:10" x14ac:dyDescent="0.25">
      <c r="E462" s="279"/>
      <c r="F462" s="278"/>
      <c r="G462" s="278"/>
      <c r="H462" s="278"/>
      <c r="I462" s="278"/>
      <c r="J462" s="278"/>
    </row>
    <row r="463" spans="5:10" x14ac:dyDescent="0.25">
      <c r="E463" s="279"/>
      <c r="F463" s="278"/>
      <c r="G463" s="278"/>
      <c r="H463" s="278"/>
      <c r="I463" s="278"/>
      <c r="J463" s="278"/>
    </row>
    <row r="464" spans="5:10" x14ac:dyDescent="0.25">
      <c r="E464" s="279"/>
      <c r="F464" s="278"/>
      <c r="G464" s="278"/>
      <c r="H464" s="278"/>
      <c r="I464" s="278"/>
      <c r="J464" s="278"/>
    </row>
    <row r="465" spans="5:10" x14ac:dyDescent="0.25">
      <c r="E465" s="279"/>
      <c r="F465" s="278"/>
      <c r="G465" s="278"/>
      <c r="H465" s="278"/>
      <c r="I465" s="278"/>
      <c r="J465" s="278"/>
    </row>
    <row r="466" spans="5:10" x14ac:dyDescent="0.25">
      <c r="E466" s="279"/>
      <c r="F466" s="278"/>
      <c r="G466" s="278"/>
      <c r="H466" s="278"/>
      <c r="I466" s="278"/>
      <c r="J466" s="278"/>
    </row>
    <row r="467" spans="5:10" x14ac:dyDescent="0.25">
      <c r="E467" s="279"/>
      <c r="F467" s="278"/>
      <c r="G467" s="278"/>
      <c r="H467" s="278"/>
      <c r="I467" s="278"/>
      <c r="J467" s="278"/>
    </row>
    <row r="468" spans="5:10" x14ac:dyDescent="0.25">
      <c r="E468" s="279"/>
      <c r="F468" s="278"/>
      <c r="G468" s="278"/>
      <c r="H468" s="278"/>
      <c r="I468" s="278"/>
      <c r="J468" s="278"/>
    </row>
    <row r="469" spans="5:10" x14ac:dyDescent="0.25">
      <c r="E469" s="279"/>
      <c r="F469" s="278"/>
      <c r="G469" s="278"/>
      <c r="H469" s="278"/>
      <c r="I469" s="278"/>
      <c r="J469" s="278"/>
    </row>
    <row r="470" spans="5:10" x14ac:dyDescent="0.25">
      <c r="E470" s="279"/>
      <c r="F470" s="278"/>
      <c r="G470" s="278"/>
      <c r="H470" s="278"/>
      <c r="I470" s="278"/>
      <c r="J470" s="278"/>
    </row>
    <row r="471" spans="5:10" x14ac:dyDescent="0.25">
      <c r="E471" s="279"/>
      <c r="F471" s="278"/>
      <c r="G471" s="278"/>
      <c r="H471" s="278"/>
      <c r="I471" s="278"/>
      <c r="J471" s="278"/>
    </row>
    <row r="472" spans="5:10" x14ac:dyDescent="0.25">
      <c r="E472" s="279"/>
      <c r="F472" s="278"/>
      <c r="G472" s="278"/>
      <c r="H472" s="278"/>
      <c r="I472" s="278"/>
      <c r="J472" s="278"/>
    </row>
    <row r="473" spans="5:10" x14ac:dyDescent="0.25">
      <c r="E473" s="279"/>
      <c r="F473" s="278"/>
      <c r="G473" s="278"/>
      <c r="H473" s="278"/>
      <c r="I473" s="278"/>
      <c r="J473" s="278"/>
    </row>
    <row r="474" spans="5:10" x14ac:dyDescent="0.25">
      <c r="E474" s="279"/>
      <c r="F474" s="278"/>
      <c r="G474" s="278"/>
      <c r="H474" s="278"/>
      <c r="I474" s="278"/>
      <c r="J474" s="278"/>
    </row>
    <row r="475" spans="5:10" x14ac:dyDescent="0.25">
      <c r="E475" s="279"/>
      <c r="F475" s="278"/>
      <c r="G475" s="278"/>
      <c r="H475" s="278"/>
      <c r="I475" s="278"/>
      <c r="J475" s="278"/>
    </row>
    <row r="476" spans="5:10" x14ac:dyDescent="0.25">
      <c r="E476" s="279"/>
      <c r="F476" s="278"/>
      <c r="G476" s="278"/>
      <c r="H476" s="278"/>
      <c r="I476" s="278"/>
      <c r="J476" s="278"/>
    </row>
    <row r="477" spans="5:10" x14ac:dyDescent="0.25">
      <c r="E477" s="279"/>
      <c r="F477" s="278"/>
      <c r="G477" s="278"/>
      <c r="H477" s="278"/>
      <c r="I477" s="278"/>
      <c r="J477" s="278"/>
    </row>
    <row r="478" spans="5:10" x14ac:dyDescent="0.25">
      <c r="E478" s="279"/>
      <c r="F478" s="278"/>
      <c r="G478" s="278"/>
      <c r="H478" s="278"/>
      <c r="I478" s="278"/>
      <c r="J478" s="278"/>
    </row>
    <row r="479" spans="5:10" x14ac:dyDescent="0.25">
      <c r="E479" s="279"/>
      <c r="F479" s="278"/>
      <c r="G479" s="278"/>
      <c r="H479" s="278"/>
      <c r="I479" s="278"/>
      <c r="J479" s="278"/>
    </row>
    <row r="480" spans="5:10" x14ac:dyDescent="0.25">
      <c r="E480" s="279"/>
      <c r="F480" s="278"/>
      <c r="G480" s="278"/>
      <c r="H480" s="278"/>
      <c r="I480" s="278"/>
      <c r="J480" s="278"/>
    </row>
    <row r="481" spans="5:10" x14ac:dyDescent="0.25">
      <c r="E481" s="279"/>
      <c r="F481" s="278"/>
      <c r="G481" s="278"/>
      <c r="H481" s="278"/>
      <c r="I481" s="278"/>
      <c r="J481" s="278"/>
    </row>
    <row r="482" spans="5:10" x14ac:dyDescent="0.25">
      <c r="E482" s="279"/>
      <c r="F482" s="278"/>
      <c r="G482" s="278"/>
      <c r="H482" s="278"/>
      <c r="I482" s="278"/>
      <c r="J482" s="278"/>
    </row>
    <row r="483" spans="5:10" x14ac:dyDescent="0.25">
      <c r="E483" s="279"/>
      <c r="F483" s="278"/>
      <c r="G483" s="278"/>
      <c r="H483" s="278"/>
      <c r="I483" s="278"/>
      <c r="J483" s="278"/>
    </row>
    <row r="484" spans="5:10" x14ac:dyDescent="0.25">
      <c r="E484" s="279"/>
      <c r="F484" s="278"/>
      <c r="G484" s="278"/>
      <c r="H484" s="278"/>
      <c r="I484" s="278"/>
      <c r="J484" s="278"/>
    </row>
    <row r="485" spans="5:10" x14ac:dyDescent="0.25">
      <c r="E485" s="279"/>
      <c r="F485" s="278"/>
      <c r="G485" s="278"/>
      <c r="H485" s="278"/>
      <c r="I485" s="278"/>
      <c r="J485" s="278"/>
    </row>
    <row r="486" spans="5:10" x14ac:dyDescent="0.25">
      <c r="E486" s="279"/>
      <c r="F486" s="278"/>
      <c r="G486" s="278"/>
      <c r="H486" s="278"/>
      <c r="I486" s="278"/>
      <c r="J486" s="278"/>
    </row>
    <row r="487" spans="5:10" x14ac:dyDescent="0.25">
      <c r="E487" s="279"/>
      <c r="F487" s="278"/>
      <c r="G487" s="278"/>
      <c r="H487" s="278"/>
      <c r="I487" s="278"/>
      <c r="J487" s="278"/>
    </row>
    <row r="488" spans="5:10" x14ac:dyDescent="0.25">
      <c r="E488" s="279"/>
      <c r="F488" s="278"/>
      <c r="G488" s="278"/>
      <c r="H488" s="278"/>
      <c r="I488" s="278"/>
      <c r="J488" s="278"/>
    </row>
    <row r="489" spans="5:10" x14ac:dyDescent="0.25">
      <c r="E489" s="279"/>
      <c r="F489" s="278"/>
      <c r="G489" s="278"/>
      <c r="H489" s="278"/>
      <c r="I489" s="278"/>
      <c r="J489" s="278"/>
    </row>
    <row r="490" spans="5:10" x14ac:dyDescent="0.25">
      <c r="E490" s="279"/>
      <c r="F490" s="278"/>
      <c r="G490" s="278"/>
      <c r="H490" s="278"/>
      <c r="I490" s="278"/>
      <c r="J490" s="278"/>
    </row>
    <row r="491" spans="5:10" x14ac:dyDescent="0.25">
      <c r="E491" s="279"/>
      <c r="F491" s="278"/>
      <c r="G491" s="278"/>
      <c r="H491" s="278"/>
      <c r="I491" s="278"/>
      <c r="J491" s="278"/>
    </row>
    <row r="492" spans="5:10" x14ac:dyDescent="0.25">
      <c r="E492" s="279"/>
      <c r="F492" s="278"/>
      <c r="G492" s="278"/>
      <c r="H492" s="278"/>
      <c r="I492" s="278"/>
      <c r="J492" s="278"/>
    </row>
    <row r="493" spans="5:10" x14ac:dyDescent="0.25">
      <c r="E493" s="279"/>
      <c r="F493" s="278"/>
      <c r="G493" s="278"/>
      <c r="H493" s="278"/>
      <c r="I493" s="278"/>
      <c r="J493" s="278"/>
    </row>
    <row r="494" spans="5:10" x14ac:dyDescent="0.25">
      <c r="E494" s="279"/>
      <c r="F494" s="278"/>
      <c r="G494" s="278"/>
      <c r="H494" s="278"/>
      <c r="I494" s="278"/>
      <c r="J494" s="278"/>
    </row>
    <row r="495" spans="5:10" x14ac:dyDescent="0.25">
      <c r="E495" s="279"/>
      <c r="F495" s="278"/>
      <c r="G495" s="278"/>
      <c r="H495" s="278"/>
      <c r="I495" s="278"/>
      <c r="J495" s="278"/>
    </row>
    <row r="496" spans="5:10" x14ac:dyDescent="0.25">
      <c r="E496" s="279"/>
      <c r="F496" s="278"/>
      <c r="G496" s="278"/>
      <c r="H496" s="278"/>
      <c r="I496" s="278"/>
      <c r="J496" s="278"/>
    </row>
    <row r="497" spans="5:10" x14ac:dyDescent="0.25">
      <c r="E497" s="279"/>
      <c r="F497" s="278"/>
      <c r="G497" s="278"/>
      <c r="H497" s="278"/>
      <c r="I497" s="278"/>
      <c r="J497" s="278"/>
    </row>
    <row r="498" spans="5:10" x14ac:dyDescent="0.25">
      <c r="E498" s="279"/>
      <c r="F498" s="278"/>
      <c r="G498" s="278"/>
      <c r="H498" s="278"/>
      <c r="I498" s="278"/>
      <c r="J498" s="278"/>
    </row>
    <row r="499" spans="5:10" x14ac:dyDescent="0.25">
      <c r="E499" s="279"/>
      <c r="F499" s="278"/>
      <c r="G499" s="278"/>
      <c r="H499" s="278"/>
      <c r="I499" s="278"/>
      <c r="J499" s="278"/>
    </row>
    <row r="500" spans="5:10" x14ac:dyDescent="0.25">
      <c r="E500" s="279"/>
      <c r="F500" s="278"/>
      <c r="G500" s="278"/>
      <c r="H500" s="278"/>
      <c r="I500" s="278"/>
      <c r="J500" s="278"/>
    </row>
    <row r="501" spans="5:10" x14ac:dyDescent="0.25">
      <c r="E501" s="279"/>
      <c r="F501" s="278"/>
      <c r="G501" s="278"/>
      <c r="H501" s="278"/>
      <c r="I501" s="278"/>
      <c r="J501" s="278"/>
    </row>
    <row r="502" spans="5:10" x14ac:dyDescent="0.25">
      <c r="E502" s="279"/>
      <c r="F502" s="278"/>
      <c r="G502" s="278"/>
      <c r="H502" s="278"/>
      <c r="I502" s="278"/>
      <c r="J502" s="278"/>
    </row>
    <row r="503" spans="5:10" x14ac:dyDescent="0.25">
      <c r="E503" s="279"/>
      <c r="F503" s="278"/>
      <c r="G503" s="278"/>
      <c r="H503" s="278"/>
      <c r="I503" s="278"/>
      <c r="J503" s="278"/>
    </row>
    <row r="504" spans="5:10" x14ac:dyDescent="0.25">
      <c r="E504" s="279"/>
      <c r="F504" s="278"/>
      <c r="G504" s="278"/>
      <c r="H504" s="278"/>
      <c r="I504" s="278"/>
      <c r="J504" s="278"/>
    </row>
    <row r="505" spans="5:10" x14ac:dyDescent="0.25">
      <c r="E505" s="279"/>
      <c r="F505" s="278"/>
      <c r="G505" s="278"/>
      <c r="H505" s="278"/>
      <c r="I505" s="278"/>
      <c r="J505" s="278"/>
    </row>
    <row r="506" spans="5:10" x14ac:dyDescent="0.25">
      <c r="E506" s="279"/>
      <c r="F506" s="278"/>
      <c r="G506" s="278"/>
      <c r="H506" s="278"/>
      <c r="I506" s="278"/>
      <c r="J506" s="278"/>
    </row>
    <row r="507" spans="5:10" x14ac:dyDescent="0.25">
      <c r="E507" s="279"/>
      <c r="F507" s="278"/>
      <c r="G507" s="278"/>
      <c r="H507" s="278"/>
      <c r="I507" s="278"/>
      <c r="J507" s="278"/>
    </row>
    <row r="508" spans="5:10" x14ac:dyDescent="0.25">
      <c r="E508" s="279"/>
      <c r="F508" s="278"/>
      <c r="G508" s="278"/>
      <c r="H508" s="278"/>
      <c r="I508" s="278"/>
      <c r="J508" s="278"/>
    </row>
    <row r="509" spans="5:10" x14ac:dyDescent="0.25">
      <c r="E509" s="279"/>
      <c r="F509" s="278"/>
      <c r="G509" s="278"/>
      <c r="H509" s="278"/>
      <c r="I509" s="278"/>
      <c r="J509" s="278"/>
    </row>
    <row r="510" spans="5:10" x14ac:dyDescent="0.25">
      <c r="E510" s="279"/>
      <c r="F510" s="278"/>
      <c r="G510" s="278"/>
      <c r="H510" s="278"/>
      <c r="I510" s="278"/>
      <c r="J510" s="278"/>
    </row>
    <row r="511" spans="5:10" x14ac:dyDescent="0.25">
      <c r="E511" s="279"/>
      <c r="F511" s="278"/>
      <c r="G511" s="278"/>
      <c r="H511" s="278"/>
      <c r="I511" s="278"/>
      <c r="J511" s="278"/>
    </row>
    <row r="512" spans="5:10" x14ac:dyDescent="0.25">
      <c r="E512" s="279"/>
      <c r="F512" s="278"/>
      <c r="G512" s="278"/>
      <c r="H512" s="278"/>
      <c r="I512" s="278"/>
      <c r="J512" s="278"/>
    </row>
    <row r="513" spans="5:10" x14ac:dyDescent="0.25">
      <c r="E513" s="279"/>
      <c r="F513" s="278"/>
      <c r="G513" s="278"/>
      <c r="H513" s="278"/>
      <c r="I513" s="278"/>
      <c r="J513" s="278"/>
    </row>
    <row r="514" spans="5:10" x14ac:dyDescent="0.25">
      <c r="E514" s="279"/>
      <c r="F514" s="278"/>
      <c r="G514" s="278"/>
      <c r="H514" s="278"/>
      <c r="I514" s="278"/>
      <c r="J514" s="278"/>
    </row>
    <row r="515" spans="5:10" x14ac:dyDescent="0.25">
      <c r="E515" s="279"/>
      <c r="F515" s="278"/>
      <c r="G515" s="278"/>
      <c r="H515" s="278"/>
      <c r="I515" s="278"/>
      <c r="J515" s="278"/>
    </row>
    <row r="516" spans="5:10" x14ac:dyDescent="0.25">
      <c r="E516" s="279"/>
      <c r="F516" s="278"/>
      <c r="G516" s="278"/>
      <c r="H516" s="278"/>
      <c r="I516" s="278"/>
      <c r="J516" s="278"/>
    </row>
    <row r="517" spans="5:10" x14ac:dyDescent="0.25">
      <c r="E517" s="279"/>
      <c r="F517" s="278"/>
      <c r="G517" s="278"/>
      <c r="H517" s="278"/>
      <c r="I517" s="278"/>
      <c r="J517" s="278"/>
    </row>
    <row r="518" spans="5:10" x14ac:dyDescent="0.25">
      <c r="E518" s="279"/>
      <c r="F518" s="278"/>
      <c r="G518" s="278"/>
      <c r="H518" s="278"/>
      <c r="I518" s="278"/>
      <c r="J518" s="278"/>
    </row>
    <row r="519" spans="5:10" x14ac:dyDescent="0.25">
      <c r="E519" s="279"/>
      <c r="F519" s="278"/>
      <c r="G519" s="278"/>
      <c r="H519" s="278"/>
      <c r="I519" s="278"/>
      <c r="J519" s="278"/>
    </row>
    <row r="520" spans="5:10" x14ac:dyDescent="0.25">
      <c r="E520" s="279"/>
      <c r="F520" s="278"/>
      <c r="G520" s="278"/>
      <c r="H520" s="278"/>
      <c r="I520" s="278"/>
      <c r="J520" s="278"/>
    </row>
    <row r="521" spans="5:10" x14ac:dyDescent="0.25">
      <c r="E521" s="279"/>
      <c r="F521" s="278"/>
      <c r="G521" s="278"/>
      <c r="H521" s="278"/>
      <c r="I521" s="278"/>
      <c r="J521" s="278"/>
    </row>
    <row r="522" spans="5:10" x14ac:dyDescent="0.25">
      <c r="E522" s="279"/>
      <c r="F522" s="278"/>
      <c r="G522" s="278"/>
      <c r="H522" s="278"/>
      <c r="I522" s="278"/>
      <c r="J522" s="278"/>
    </row>
    <row r="523" spans="5:10" x14ac:dyDescent="0.25">
      <c r="E523" s="279"/>
      <c r="F523" s="278"/>
      <c r="G523" s="278"/>
      <c r="H523" s="278"/>
      <c r="I523" s="278"/>
      <c r="J523" s="278"/>
    </row>
    <row r="524" spans="5:10" x14ac:dyDescent="0.25">
      <c r="E524" s="279"/>
      <c r="F524" s="278"/>
      <c r="G524" s="278"/>
      <c r="H524" s="278"/>
      <c r="I524" s="278"/>
      <c r="J524" s="278"/>
    </row>
    <row r="525" spans="5:10" x14ac:dyDescent="0.25">
      <c r="E525" s="279"/>
      <c r="F525" s="278"/>
      <c r="G525" s="278"/>
      <c r="H525" s="278"/>
      <c r="I525" s="278"/>
      <c r="J525" s="278"/>
    </row>
    <row r="526" spans="5:10" x14ac:dyDescent="0.25">
      <c r="E526" s="279"/>
      <c r="F526" s="278"/>
      <c r="G526" s="278"/>
      <c r="H526" s="278"/>
      <c r="I526" s="278"/>
      <c r="J526" s="278"/>
    </row>
    <row r="527" spans="5:10" x14ac:dyDescent="0.25">
      <c r="E527" s="279"/>
      <c r="F527" s="278"/>
      <c r="G527" s="278"/>
      <c r="H527" s="278"/>
      <c r="I527" s="278"/>
      <c r="J527" s="278"/>
    </row>
    <row r="528" spans="5:10" x14ac:dyDescent="0.25">
      <c r="E528" s="279"/>
      <c r="F528" s="278"/>
      <c r="G528" s="278"/>
      <c r="H528" s="278"/>
      <c r="I528" s="278"/>
      <c r="J528" s="278"/>
    </row>
    <row r="529" spans="5:10" x14ac:dyDescent="0.25">
      <c r="E529" s="279"/>
      <c r="F529" s="278"/>
      <c r="G529" s="278"/>
      <c r="H529" s="278"/>
      <c r="I529" s="278"/>
      <c r="J529" s="278"/>
    </row>
    <row r="530" spans="5:10" x14ac:dyDescent="0.25">
      <c r="E530" s="279"/>
      <c r="F530" s="278"/>
      <c r="G530" s="278"/>
      <c r="H530" s="278"/>
      <c r="I530" s="278"/>
      <c r="J530" s="278"/>
    </row>
    <row r="531" spans="5:10" x14ac:dyDescent="0.25">
      <c r="E531" s="279"/>
      <c r="F531" s="278"/>
      <c r="G531" s="278"/>
      <c r="H531" s="278"/>
      <c r="I531" s="278"/>
      <c r="J531" s="278"/>
    </row>
    <row r="532" spans="5:10" x14ac:dyDescent="0.25">
      <c r="E532" s="279"/>
      <c r="F532" s="278"/>
      <c r="G532" s="278"/>
      <c r="H532" s="278"/>
      <c r="I532" s="278"/>
      <c r="J532" s="278"/>
    </row>
    <row r="533" spans="5:10" x14ac:dyDescent="0.25">
      <c r="E533" s="279"/>
      <c r="F533" s="278"/>
      <c r="G533" s="278"/>
      <c r="H533" s="278"/>
      <c r="I533" s="278"/>
      <c r="J533" s="278"/>
    </row>
    <row r="534" spans="5:10" x14ac:dyDescent="0.25">
      <c r="E534" s="279"/>
      <c r="F534" s="278"/>
      <c r="G534" s="278"/>
      <c r="H534" s="278"/>
      <c r="I534" s="278"/>
      <c r="J534" s="278"/>
    </row>
    <row r="535" spans="5:10" x14ac:dyDescent="0.25">
      <c r="E535" s="279"/>
      <c r="F535" s="278"/>
      <c r="G535" s="278"/>
      <c r="H535" s="278"/>
      <c r="I535" s="278"/>
      <c r="J535" s="278"/>
    </row>
    <row r="536" spans="5:10" x14ac:dyDescent="0.25">
      <c r="E536" s="279"/>
      <c r="F536" s="278"/>
      <c r="G536" s="278"/>
      <c r="H536" s="278"/>
      <c r="I536" s="278"/>
      <c r="J536" s="278"/>
    </row>
    <row r="537" spans="5:10" x14ac:dyDescent="0.25">
      <c r="E537" s="279"/>
      <c r="F537" s="278"/>
      <c r="G537" s="278"/>
      <c r="H537" s="278"/>
      <c r="I537" s="278"/>
      <c r="J537" s="278"/>
    </row>
    <row r="538" spans="5:10" x14ac:dyDescent="0.25">
      <c r="E538" s="279"/>
      <c r="F538" s="278"/>
      <c r="G538" s="278"/>
      <c r="H538" s="278"/>
      <c r="I538" s="278"/>
      <c r="J538" s="278"/>
    </row>
    <row r="539" spans="5:10" x14ac:dyDescent="0.25">
      <c r="E539" s="279"/>
      <c r="F539" s="278"/>
      <c r="G539" s="278"/>
      <c r="H539" s="278"/>
      <c r="I539" s="278"/>
      <c r="J539" s="278"/>
    </row>
    <row r="540" spans="5:10" x14ac:dyDescent="0.25">
      <c r="E540" s="279"/>
      <c r="F540" s="278"/>
      <c r="G540" s="278"/>
      <c r="H540" s="278"/>
      <c r="I540" s="278"/>
      <c r="J540" s="278"/>
    </row>
    <row r="541" spans="5:10" x14ac:dyDescent="0.25">
      <c r="E541" s="279"/>
      <c r="F541" s="278"/>
      <c r="G541" s="278"/>
      <c r="H541" s="278"/>
      <c r="I541" s="278"/>
      <c r="J541" s="278"/>
    </row>
    <row r="542" spans="5:10" x14ac:dyDescent="0.25">
      <c r="E542" s="279"/>
      <c r="F542" s="278"/>
      <c r="G542" s="278"/>
      <c r="H542" s="278"/>
      <c r="I542" s="278"/>
      <c r="J542" s="278"/>
    </row>
    <row r="543" spans="5:10" x14ac:dyDescent="0.25">
      <c r="E543" s="279"/>
      <c r="F543" s="278"/>
      <c r="G543" s="278"/>
      <c r="H543" s="278"/>
      <c r="I543" s="278"/>
      <c r="J543" s="278"/>
    </row>
    <row r="544" spans="5:10" x14ac:dyDescent="0.25">
      <c r="E544" s="279"/>
      <c r="F544" s="278"/>
      <c r="G544" s="278"/>
      <c r="H544" s="278"/>
      <c r="I544" s="278"/>
      <c r="J544" s="278"/>
    </row>
    <row r="545" spans="5:10" x14ac:dyDescent="0.25">
      <c r="E545" s="279"/>
      <c r="F545" s="278"/>
      <c r="G545" s="278"/>
      <c r="H545" s="278"/>
      <c r="I545" s="278"/>
      <c r="J545" s="278"/>
    </row>
    <row r="546" spans="5:10" x14ac:dyDescent="0.25">
      <c r="E546" s="279"/>
      <c r="F546" s="278"/>
      <c r="G546" s="278"/>
      <c r="H546" s="278"/>
      <c r="I546" s="278"/>
      <c r="J546" s="278"/>
    </row>
    <row r="547" spans="5:10" x14ac:dyDescent="0.25">
      <c r="E547" s="279"/>
      <c r="F547" s="278"/>
      <c r="G547" s="278"/>
      <c r="H547" s="278"/>
      <c r="I547" s="278"/>
      <c r="J547" s="278"/>
    </row>
    <row r="548" spans="5:10" x14ac:dyDescent="0.25">
      <c r="E548" s="279"/>
      <c r="F548" s="278"/>
      <c r="G548" s="278"/>
      <c r="H548" s="278"/>
      <c r="I548" s="278"/>
      <c r="J548" s="278"/>
    </row>
    <row r="549" spans="5:10" x14ac:dyDescent="0.25">
      <c r="E549" s="279"/>
      <c r="F549" s="278"/>
      <c r="G549" s="278"/>
      <c r="H549" s="278"/>
      <c r="I549" s="278"/>
      <c r="J549" s="278"/>
    </row>
    <row r="550" spans="5:10" x14ac:dyDescent="0.25">
      <c r="E550" s="279"/>
      <c r="F550" s="278"/>
      <c r="G550" s="278"/>
      <c r="H550" s="278"/>
      <c r="I550" s="278"/>
      <c r="J550" s="278"/>
    </row>
    <row r="551" spans="5:10" x14ac:dyDescent="0.25">
      <c r="E551" s="279"/>
      <c r="F551" s="278"/>
      <c r="G551" s="278"/>
      <c r="H551" s="278"/>
      <c r="I551" s="278"/>
      <c r="J551" s="278"/>
    </row>
    <row r="552" spans="5:10" x14ac:dyDescent="0.25">
      <c r="E552" s="279"/>
      <c r="F552" s="278"/>
      <c r="G552" s="278"/>
      <c r="H552" s="278"/>
      <c r="I552" s="278"/>
      <c r="J552" s="278"/>
    </row>
    <row r="553" spans="5:10" x14ac:dyDescent="0.25">
      <c r="E553" s="279"/>
      <c r="F553" s="278"/>
      <c r="G553" s="278"/>
      <c r="H553" s="278"/>
      <c r="I553" s="278"/>
      <c r="J553" s="278"/>
    </row>
    <row r="554" spans="5:10" x14ac:dyDescent="0.25">
      <c r="E554" s="279"/>
      <c r="F554" s="278"/>
      <c r="G554" s="278"/>
      <c r="H554" s="278"/>
      <c r="I554" s="278"/>
      <c r="J554" s="278"/>
    </row>
    <row r="555" spans="5:10" x14ac:dyDescent="0.25">
      <c r="E555" s="279"/>
      <c r="F555" s="278"/>
      <c r="G555" s="278"/>
      <c r="H555" s="278"/>
      <c r="I555" s="278"/>
      <c r="J555" s="278"/>
    </row>
    <row r="556" spans="5:10" x14ac:dyDescent="0.25">
      <c r="E556" s="279"/>
      <c r="F556" s="278"/>
      <c r="G556" s="278"/>
      <c r="H556" s="278"/>
      <c r="I556" s="278"/>
      <c r="J556" s="278"/>
    </row>
    <row r="557" spans="5:10" x14ac:dyDescent="0.25">
      <c r="E557" s="279"/>
      <c r="F557" s="278"/>
      <c r="G557" s="278"/>
      <c r="H557" s="278"/>
      <c r="I557" s="278"/>
      <c r="J557" s="278"/>
    </row>
    <row r="558" spans="5:10" x14ac:dyDescent="0.25">
      <c r="E558" s="279"/>
      <c r="F558" s="278"/>
      <c r="G558" s="278"/>
      <c r="H558" s="278"/>
      <c r="I558" s="278"/>
      <c r="J558" s="278"/>
    </row>
    <row r="559" spans="5:10" x14ac:dyDescent="0.25">
      <c r="E559" s="279"/>
      <c r="F559" s="278"/>
      <c r="G559" s="278"/>
      <c r="H559" s="278"/>
      <c r="I559" s="278"/>
      <c r="J559" s="278"/>
    </row>
    <row r="560" spans="5:10" x14ac:dyDescent="0.25">
      <c r="E560" s="279"/>
      <c r="F560" s="278"/>
      <c r="G560" s="278"/>
      <c r="H560" s="278"/>
      <c r="I560" s="278"/>
      <c r="J560" s="278"/>
    </row>
    <row r="561" spans="5:10" x14ac:dyDescent="0.25">
      <c r="E561" s="279"/>
      <c r="F561" s="278"/>
      <c r="G561" s="278"/>
      <c r="H561" s="278"/>
      <c r="I561" s="278"/>
      <c r="J561" s="278"/>
    </row>
    <row r="562" spans="5:10" x14ac:dyDescent="0.25">
      <c r="E562" s="279"/>
      <c r="F562" s="278"/>
      <c r="G562" s="278"/>
      <c r="H562" s="278"/>
      <c r="I562" s="278"/>
      <c r="J562" s="278"/>
    </row>
    <row r="563" spans="5:10" x14ac:dyDescent="0.25">
      <c r="E563" s="279"/>
      <c r="F563" s="278"/>
      <c r="G563" s="278"/>
      <c r="H563" s="278"/>
      <c r="I563" s="278"/>
      <c r="J563" s="278"/>
    </row>
    <row r="564" spans="5:10" x14ac:dyDescent="0.25">
      <c r="E564" s="279"/>
      <c r="F564" s="278"/>
      <c r="G564" s="278"/>
      <c r="H564" s="278"/>
      <c r="I564" s="278"/>
      <c r="J564" s="278"/>
    </row>
    <row r="565" spans="5:10" x14ac:dyDescent="0.25">
      <c r="E565" s="279"/>
      <c r="F565" s="278"/>
      <c r="G565" s="278"/>
      <c r="H565" s="278"/>
      <c r="I565" s="278"/>
      <c r="J565" s="278"/>
    </row>
    <row r="566" spans="5:10" x14ac:dyDescent="0.25">
      <c r="E566" s="279"/>
      <c r="F566" s="278"/>
      <c r="G566" s="278"/>
      <c r="H566" s="278"/>
      <c r="I566" s="278"/>
      <c r="J566" s="278"/>
    </row>
    <row r="567" spans="5:10" x14ac:dyDescent="0.25">
      <c r="E567" s="279"/>
      <c r="F567" s="278"/>
      <c r="G567" s="278"/>
      <c r="H567" s="278"/>
      <c r="I567" s="278"/>
      <c r="J567" s="278"/>
    </row>
    <row r="568" spans="5:10" x14ac:dyDescent="0.25">
      <c r="E568" s="279"/>
      <c r="F568" s="278"/>
      <c r="G568" s="278"/>
      <c r="H568" s="278"/>
      <c r="I568" s="278"/>
      <c r="J568" s="278"/>
    </row>
  </sheetData>
  <mergeCells count="15">
    <mergeCell ref="A28:B28"/>
    <mergeCell ref="A5:J5"/>
    <mergeCell ref="A6:J6"/>
    <mergeCell ref="A7:J7"/>
    <mergeCell ref="A8:J8"/>
    <mergeCell ref="A9:J9"/>
    <mergeCell ref="E11:J11"/>
    <mergeCell ref="E12:F12"/>
    <mergeCell ref="G12:H12"/>
    <mergeCell ref="I12:J12"/>
    <mergeCell ref="A26:B26"/>
    <mergeCell ref="A27:B27"/>
    <mergeCell ref="A11:A13"/>
    <mergeCell ref="B11:B13"/>
    <mergeCell ref="C11:D12"/>
  </mergeCells>
  <printOptions horizontalCentered="1" verticalCentered="1"/>
  <pageMargins left="0.39370078740157483" right="0.39370078740157483" top="0.78740157480314965" bottom="0.39370078740157483" header="0" footer="0"/>
  <pageSetup paperSize="8" scale="85" orientation="landscape" r:id="rId1"/>
  <headerFooter alignWithMargins="0">
    <oddFooter>&amp;C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Modelo Original</vt:lpstr>
      <vt:lpstr>CRONOGRAMA</vt:lpstr>
      <vt:lpstr>CRONOGRAMA!Area_de_impressao</vt:lpstr>
      <vt:lpstr>'Modelo Original'!Area_de_impressao</vt:lpstr>
      <vt:lpstr>CRONOGRAMA!Titulos_de_impressao</vt:lpstr>
      <vt:lpstr>'Modelo Original'!Titulos_de_impressao</vt:lpstr>
    </vt:vector>
  </TitlesOfParts>
  <Manager>Simone</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Simone</dc:creator>
  <cp:lastModifiedBy>Juliana Tonelli Kranz</cp:lastModifiedBy>
  <cp:lastPrinted>2021-12-13T01:35:30Z</cp:lastPrinted>
  <dcterms:created xsi:type="dcterms:W3CDTF">2009-11-21T00:51:47Z</dcterms:created>
  <dcterms:modified xsi:type="dcterms:W3CDTF">2022-03-21T16:02:54Z</dcterms:modified>
</cp:coreProperties>
</file>